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L:\UWSA\ABT4\00_Prozesse\2001_Energiekonzepte\00_Allgemein\Muster_städtebauliche_Verträge\Freiburger-EH-70- Büro\"/>
    </mc:Choice>
  </mc:AlternateContent>
  <xr:revisionPtr revIDLastSave="0" documentId="13_ncr:1_{16B0EF65-FC56-423D-8D09-211AB3F8423D}" xr6:coauthVersionLast="36" xr6:coauthVersionMax="36" xr10:uidLastSave="{00000000-0000-0000-0000-000000000000}"/>
  <workbookProtection workbookAlgorithmName="SHA-512" workbookHashValue="BIhwsFTev6o+t8RilS6qdtg9NMRa/s9LyCmmoenRw995uPZbXIwg/H3sI2HCtizP7FUe+uVVv/C1CzEPGe+x5A==" workbookSaltValue="rH1SrW42ckqQ2OIl5DD6sw==" workbookSpinCount="100000" lockStructure="1"/>
  <bookViews>
    <workbookView xWindow="120" yWindow="300" windowWidth="19320" windowHeight="11325" firstSheet="1" activeTab="1" xr2:uid="{00000000-000D-0000-FFFF-FFFF00000000}"/>
  </bookViews>
  <sheets>
    <sheet name="Checkliste" sheetId="8" state="hidden" r:id="rId1"/>
    <sheet name="Anleitung" sheetId="1" r:id="rId2"/>
    <sheet name="Eingangsdaten" sheetId="2" r:id="rId3"/>
    <sheet name="Zonierung" sheetId="5" r:id="rId4"/>
    <sheet name="Anlagenzuordnung" sheetId="6" r:id="rId5"/>
    <sheet name="Zwischenergebnisse" sheetId="3" r:id="rId6"/>
    <sheet name="Endergebnisse" sheetId="4" r:id="rId7"/>
  </sheets>
  <definedNames>
    <definedName name="_xlnm.Print_Area" localSheetId="4">Anlagenzuordnung!$A$1:$AS$39</definedName>
    <definedName name="_xlnm.Print_Area" localSheetId="2">Eingangsdaten!$A$1:$J$111</definedName>
    <definedName name="_xlnm.Print_Area" localSheetId="3">Zonierung!$A$1:$N$42</definedName>
    <definedName name="_xlnm.Print_Titles" localSheetId="4">Anlagenzuordnung!$1:$7</definedName>
    <definedName name="_xlnm.Print_Titles" localSheetId="1">Anleitung!$1:$7</definedName>
    <definedName name="_xlnm.Print_Titles" localSheetId="0">Checkliste!$1:$7</definedName>
    <definedName name="_xlnm.Print_Titles" localSheetId="2">Eingangsdaten!$1:$7</definedName>
    <definedName name="_xlnm.Print_Titles" localSheetId="6">Endergebnisse!$1:$7</definedName>
    <definedName name="_xlnm.Print_Titles" localSheetId="3">Zonierung!$1:$7</definedName>
    <definedName name="_xlnm.Print_Titles" localSheetId="5">Zwischenergebnisse!$1:$7</definedName>
  </definedNames>
  <calcPr calcId="191029"/>
</workbook>
</file>

<file path=xl/calcChain.xml><?xml version="1.0" encoding="utf-8"?>
<calcChain xmlns="http://schemas.openxmlformats.org/spreadsheetml/2006/main">
  <c r="AS44" i="6" l="1"/>
  <c r="AR44" i="6"/>
  <c r="AQ44" i="6"/>
  <c r="AP44" i="6"/>
  <c r="AO44" i="6"/>
  <c r="AN44" i="6"/>
  <c r="AM44" i="6"/>
  <c r="AL44" i="6"/>
  <c r="AK44" i="6"/>
  <c r="AJ44" i="6"/>
  <c r="AI44" i="6"/>
  <c r="AH44" i="6"/>
  <c r="AG44" i="6"/>
  <c r="AF44" i="6"/>
  <c r="AE44" i="6"/>
  <c r="AD44" i="6"/>
  <c r="AC44" i="6"/>
  <c r="AB44" i="6"/>
  <c r="AA44" i="6"/>
  <c r="Z44" i="6"/>
  <c r="AS43" i="6"/>
  <c r="AR43" i="6"/>
  <c r="AQ43" i="6"/>
  <c r="AP43" i="6"/>
  <c r="AO43" i="6"/>
  <c r="AN43" i="6"/>
  <c r="AM43" i="6"/>
  <c r="AL43" i="6"/>
  <c r="AK43" i="6"/>
  <c r="AJ43" i="6"/>
  <c r="AI43" i="6"/>
  <c r="AH43" i="6"/>
  <c r="AG43" i="6"/>
  <c r="AF43" i="6"/>
  <c r="AE43" i="6"/>
  <c r="AD43" i="6"/>
  <c r="AC43" i="6"/>
  <c r="AB43" i="6"/>
  <c r="AA43" i="6"/>
  <c r="Z43" i="6"/>
  <c r="AT43" i="6" s="1"/>
  <c r="AS42" i="6"/>
  <c r="AR42" i="6"/>
  <c r="AQ42" i="6"/>
  <c r="AP42" i="6"/>
  <c r="AO42" i="6"/>
  <c r="AN42" i="6"/>
  <c r="AM42" i="6"/>
  <c r="AL42" i="6"/>
  <c r="AK42" i="6"/>
  <c r="AJ42" i="6"/>
  <c r="AI42" i="6"/>
  <c r="AH42" i="6"/>
  <c r="AG42" i="6"/>
  <c r="AF42" i="6"/>
  <c r="AE42" i="6"/>
  <c r="AD42" i="6"/>
  <c r="AC42" i="6"/>
  <c r="AB42" i="6"/>
  <c r="AA42" i="6"/>
  <c r="Z42" i="6"/>
  <c r="AT42" i="6" s="1"/>
  <c r="AS41" i="6"/>
  <c r="AR41" i="6"/>
  <c r="AQ41" i="6"/>
  <c r="AP41" i="6"/>
  <c r="AO41" i="6"/>
  <c r="AN41" i="6"/>
  <c r="AM41" i="6"/>
  <c r="AL41" i="6"/>
  <c r="AK41" i="6"/>
  <c r="AJ41" i="6"/>
  <c r="AI41" i="6"/>
  <c r="AH41" i="6"/>
  <c r="AG41" i="6"/>
  <c r="AF41" i="6"/>
  <c r="AE41" i="6"/>
  <c r="AD41" i="6"/>
  <c r="AC41" i="6"/>
  <c r="AB41" i="6"/>
  <c r="AA41" i="6"/>
  <c r="Z41" i="6"/>
  <c r="J5" i="8"/>
  <c r="J4" i="8"/>
  <c r="J4" i="4"/>
  <c r="J4" i="3"/>
  <c r="AS4" i="6"/>
  <c r="N4" i="5"/>
  <c r="J4" i="2"/>
  <c r="B44" i="5"/>
  <c r="B42" i="5" s="1"/>
  <c r="J118" i="2"/>
  <c r="H118" i="2"/>
  <c r="F118" i="2"/>
  <c r="D118" i="2"/>
  <c r="B118" i="2"/>
  <c r="M44" i="5"/>
  <c r="K44" i="5"/>
  <c r="J44" i="5"/>
  <c r="B36" i="5" s="1"/>
  <c r="I44" i="5"/>
  <c r="G44" i="5"/>
  <c r="F44" i="5"/>
  <c r="B37" i="5" s="1"/>
  <c r="AT44" i="6"/>
  <c r="AT41" i="6"/>
  <c r="J5" i="4"/>
  <c r="J5" i="3"/>
  <c r="AS5" i="6"/>
  <c r="N5" i="5"/>
  <c r="J5" i="2"/>
  <c r="J7" i="1"/>
  <c r="J7" i="4" s="1"/>
  <c r="J6" i="1"/>
  <c r="N6" i="5" s="1"/>
  <c r="E47" i="4"/>
  <c r="D47" i="4" s="1"/>
  <c r="D44" i="4"/>
  <c r="D45" i="4"/>
  <c r="D43" i="4"/>
  <c r="D11" i="4"/>
  <c r="D12" i="4"/>
  <c r="D13" i="4"/>
  <c r="D14" i="4"/>
  <c r="D10" i="4"/>
  <c r="I24" i="3"/>
  <c r="H24" i="3"/>
  <c r="G29" i="3" s="1"/>
  <c r="E95" i="3"/>
  <c r="E96" i="3"/>
  <c r="F95" i="3"/>
  <c r="F96" i="3"/>
  <c r="G95" i="3"/>
  <c r="G96" i="3"/>
  <c r="H95" i="3"/>
  <c r="H96" i="3"/>
  <c r="D95" i="3"/>
  <c r="D96" i="3"/>
  <c r="C96" i="3" s="1"/>
  <c r="J31" i="4"/>
  <c r="F31" i="4"/>
  <c r="H31" i="4"/>
  <c r="I31" i="4"/>
  <c r="M124" i="2"/>
  <c r="M123" i="2"/>
  <c r="O123" i="2"/>
  <c r="O122" i="2"/>
  <c r="K135" i="2"/>
  <c r="K134" i="2"/>
  <c r="G31" i="4"/>
  <c r="E31" i="4"/>
  <c r="B122" i="3"/>
  <c r="B123" i="3"/>
  <c r="B124" i="3"/>
  <c r="B125" i="3"/>
  <c r="B126" i="3"/>
  <c r="F95" i="5"/>
  <c r="G89" i="5"/>
  <c r="D30" i="5" s="1"/>
  <c r="D29" i="5" s="1"/>
  <c r="G88" i="5"/>
  <c r="G87" i="5"/>
  <c r="G86" i="5"/>
  <c r="G85" i="5"/>
  <c r="G84" i="5"/>
  <c r="G83" i="5"/>
  <c r="G82" i="5"/>
  <c r="G81" i="5"/>
  <c r="G80" i="5"/>
  <c r="G79" i="5"/>
  <c r="H30" i="4"/>
  <c r="F30" i="4"/>
  <c r="J30" i="4"/>
  <c r="D30" i="4"/>
  <c r="D61" i="2"/>
  <c r="F53" i="2"/>
  <c r="C31" i="4" s="1"/>
  <c r="C51" i="6"/>
  <c r="AA10" i="6"/>
  <c r="C52" i="6"/>
  <c r="AB10" i="6" s="1"/>
  <c r="C53" i="6"/>
  <c r="AC10" i="6"/>
  <c r="C54" i="6"/>
  <c r="AD10" i="6" s="1"/>
  <c r="C55" i="6"/>
  <c r="AE10" i="6"/>
  <c r="C56" i="6"/>
  <c r="AF10" i="6" s="1"/>
  <c r="C57" i="6"/>
  <c r="AG10" i="6"/>
  <c r="C58" i="6"/>
  <c r="AH10" i="6" s="1"/>
  <c r="C59" i="6"/>
  <c r="AI10" i="6"/>
  <c r="C60" i="6"/>
  <c r="AJ10" i="6" s="1"/>
  <c r="C61" i="6"/>
  <c r="AK10" i="6"/>
  <c r="C62" i="6"/>
  <c r="AL10" i="6" s="1"/>
  <c r="C63" i="6"/>
  <c r="AM10" i="6"/>
  <c r="C64" i="6"/>
  <c r="AN10" i="6" s="1"/>
  <c r="C65" i="6"/>
  <c r="AO10" i="6"/>
  <c r="C66" i="6"/>
  <c r="AP10" i="6" s="1"/>
  <c r="C67" i="6"/>
  <c r="AQ10" i="6"/>
  <c r="C68" i="6"/>
  <c r="AR10" i="6" s="1"/>
  <c r="C69" i="6"/>
  <c r="AS10" i="6"/>
  <c r="C50" i="6"/>
  <c r="Z10" i="6" s="1"/>
  <c r="D33" i="6"/>
  <c r="D34" i="6"/>
  <c r="D35" i="6"/>
  <c r="D36" i="6"/>
  <c r="D37" i="6"/>
  <c r="D38" i="6"/>
  <c r="D39" i="6"/>
  <c r="C33" i="6"/>
  <c r="C34" i="6"/>
  <c r="C35" i="6"/>
  <c r="C36" i="6"/>
  <c r="C37" i="6"/>
  <c r="C38" i="6"/>
  <c r="C39" i="6"/>
  <c r="D32" i="6"/>
  <c r="C32" i="6"/>
  <c r="D25" i="6"/>
  <c r="D26" i="6"/>
  <c r="D27" i="6"/>
  <c r="D28" i="6"/>
  <c r="D29" i="6"/>
  <c r="D30" i="6"/>
  <c r="D31" i="6"/>
  <c r="D24" i="6"/>
  <c r="D20" i="6"/>
  <c r="D21" i="6"/>
  <c r="D22" i="6"/>
  <c r="D23" i="6"/>
  <c r="D19" i="6"/>
  <c r="D12" i="6"/>
  <c r="D13" i="6"/>
  <c r="D14" i="6"/>
  <c r="D15" i="6"/>
  <c r="D16" i="6"/>
  <c r="D17" i="6"/>
  <c r="D18" i="6"/>
  <c r="D11" i="6"/>
  <c r="C25" i="6"/>
  <c r="S10" i="6" s="1"/>
  <c r="C26" i="6"/>
  <c r="T10" i="6" s="1"/>
  <c r="C27" i="6"/>
  <c r="U10" i="6" s="1"/>
  <c r="C28" i="6"/>
  <c r="V10" i="6" s="1"/>
  <c r="C29" i="6"/>
  <c r="W10" i="6" s="1"/>
  <c r="C30" i="6"/>
  <c r="X10" i="6" s="1"/>
  <c r="C31" i="6"/>
  <c r="Y10" i="6" s="1"/>
  <c r="C24" i="6"/>
  <c r="R10" i="6" s="1"/>
  <c r="C20" i="6"/>
  <c r="N10" i="6" s="1"/>
  <c r="C21" i="6"/>
  <c r="O10" i="6" s="1"/>
  <c r="C22" i="6"/>
  <c r="P10" i="6" s="1"/>
  <c r="C23" i="6"/>
  <c r="Q10" i="6" s="1"/>
  <c r="C19" i="6"/>
  <c r="M10" i="6" s="1"/>
  <c r="C12" i="6"/>
  <c r="F10" i="6" s="1"/>
  <c r="C13" i="6"/>
  <c r="G10" i="6" s="1"/>
  <c r="C14" i="6"/>
  <c r="H10" i="6" s="1"/>
  <c r="C15" i="6"/>
  <c r="I10" i="6" s="1"/>
  <c r="C16" i="6"/>
  <c r="J10" i="6" s="1"/>
  <c r="C17" i="6"/>
  <c r="K10" i="6" s="1"/>
  <c r="C18" i="6"/>
  <c r="L10" i="6" s="1"/>
  <c r="C11" i="6"/>
  <c r="E10" i="6" s="1"/>
  <c r="B138" i="2"/>
  <c r="A191" i="3" s="1"/>
  <c r="B137" i="2"/>
  <c r="A190" i="3" s="1"/>
  <c r="A189" i="3"/>
  <c r="B13" i="3"/>
  <c r="B14" i="3"/>
  <c r="B15" i="3"/>
  <c r="B16" i="3"/>
  <c r="B17" i="3"/>
  <c r="B18" i="3"/>
  <c r="B19" i="3"/>
  <c r="B20" i="3"/>
  <c r="B21" i="3"/>
  <c r="B22" i="3"/>
  <c r="B23" i="3"/>
  <c r="B24" i="3"/>
  <c r="B25" i="3"/>
  <c r="B26" i="3"/>
  <c r="B27" i="3"/>
  <c r="B28" i="3"/>
  <c r="B29" i="3"/>
  <c r="B30" i="3"/>
  <c r="B31" i="3"/>
  <c r="B12" i="3"/>
  <c r="E32" i="3"/>
  <c r="G28" i="3"/>
  <c r="D32" i="3"/>
  <c r="G30" i="3"/>
  <c r="S125" i="2"/>
  <c r="S124" i="2"/>
  <c r="Q124" i="2"/>
  <c r="Q123" i="2"/>
  <c r="A188" i="3"/>
  <c r="A187" i="3"/>
  <c r="A186" i="3"/>
  <c r="A185" i="3"/>
  <c r="A184" i="3"/>
  <c r="A183" i="3"/>
  <c r="A182" i="3"/>
  <c r="A181" i="3"/>
  <c r="A180" i="3"/>
  <c r="A179" i="3"/>
  <c r="A178" i="3"/>
  <c r="A177" i="3"/>
  <c r="A176" i="3"/>
  <c r="A175" i="3"/>
  <c r="A174" i="3"/>
  <c r="A173" i="3"/>
  <c r="A172" i="3"/>
  <c r="G96" i="5"/>
  <c r="B127" i="3"/>
  <c r="B128" i="3"/>
  <c r="B129" i="3"/>
  <c r="B130" i="3"/>
  <c r="B131" i="3"/>
  <c r="B132" i="3"/>
  <c r="B133" i="3"/>
  <c r="B134" i="3"/>
  <c r="B135" i="3"/>
  <c r="B136" i="3"/>
  <c r="B137" i="3"/>
  <c r="B138" i="3"/>
  <c r="B139" i="3"/>
  <c r="B140" i="3"/>
  <c r="B141" i="3"/>
  <c r="H192" i="3"/>
  <c r="H193" i="3" s="1"/>
  <c r="G192" i="3"/>
  <c r="G193" i="3" s="1"/>
  <c r="F192" i="3"/>
  <c r="F193" i="3" s="1"/>
  <c r="E192" i="3"/>
  <c r="E193" i="3" s="1"/>
  <c r="D192" i="3"/>
  <c r="D193" i="3" s="1"/>
  <c r="H142" i="3"/>
  <c r="H143" i="3" s="1"/>
  <c r="G142" i="3"/>
  <c r="G143" i="3" s="1"/>
  <c r="F142" i="3"/>
  <c r="F143" i="3"/>
  <c r="E142" i="3"/>
  <c r="E143" i="3"/>
  <c r="D142" i="3"/>
  <c r="D143" i="3"/>
  <c r="G90"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I47" i="4"/>
  <c r="I51" i="4" s="1"/>
  <c r="I53" i="4" s="1"/>
  <c r="I55" i="4" s="1"/>
  <c r="B55" i="4" s="1"/>
  <c r="G47" i="4"/>
  <c r="G51" i="4" s="1"/>
  <c r="I37" i="4"/>
  <c r="J37" i="4"/>
  <c r="G37" i="4"/>
  <c r="H37" i="4"/>
  <c r="E37" i="4"/>
  <c r="F37" i="4"/>
  <c r="C37" i="4"/>
  <c r="D37" i="4"/>
  <c r="I30" i="4"/>
  <c r="C30" i="4"/>
  <c r="I61" i="4"/>
  <c r="B61" i="4"/>
  <c r="G35" i="2"/>
  <c r="G37" i="2"/>
  <c r="E37" i="2"/>
  <c r="E35" i="2"/>
  <c r="I36" i="2"/>
  <c r="I32" i="2"/>
  <c r="I33" i="2"/>
  <c r="I34" i="2"/>
  <c r="I35" i="2" s="1"/>
  <c r="I31" i="2"/>
  <c r="I15" i="4"/>
  <c r="I19" i="4" s="1"/>
  <c r="I21" i="4" s="1"/>
  <c r="I23" i="4" s="1"/>
  <c r="B23" i="4" s="1"/>
  <c r="G15" i="4"/>
  <c r="G19" i="4" s="1"/>
  <c r="E15" i="4"/>
  <c r="D15" i="4"/>
  <c r="B33" i="5"/>
  <c r="B34" i="5"/>
  <c r="B32" i="5"/>
  <c r="B35" i="5"/>
  <c r="I37" i="2"/>
  <c r="B63" i="2"/>
  <c r="J7" i="2"/>
  <c r="J6" i="3"/>
  <c r="J6" i="4"/>
  <c r="N7" i="5"/>
  <c r="AS6" i="6" l="1"/>
  <c r="J6" i="2"/>
  <c r="C143" i="3"/>
  <c r="B39" i="4"/>
  <c r="B64" i="4" s="1"/>
  <c r="D31" i="4"/>
  <c r="G27" i="3"/>
  <c r="G26" i="3" s="1"/>
  <c r="B40" i="5"/>
  <c r="B41" i="5"/>
  <c r="B39" i="5"/>
  <c r="J6" i="8"/>
  <c r="O17" i="5"/>
  <c r="O21" i="5"/>
  <c r="O11" i="5"/>
  <c r="O13" i="5"/>
  <c r="O18" i="5"/>
  <c r="O26" i="5"/>
  <c r="O20" i="5"/>
  <c r="O24" i="5"/>
  <c r="O22" i="5"/>
  <c r="O16" i="5"/>
  <c r="O23" i="5"/>
  <c r="O27" i="5"/>
  <c r="O14" i="5"/>
  <c r="O19" i="5"/>
  <c r="O28" i="5"/>
  <c r="O9" i="5"/>
  <c r="O12" i="5"/>
  <c r="O10" i="5"/>
  <c r="O25" i="5"/>
  <c r="O15" i="5"/>
  <c r="C193" i="3"/>
  <c r="AS7" i="6"/>
  <c r="J7" i="3"/>
  <c r="J7" i="8"/>
  <c r="B3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Schwieder, Harald</author>
  </authors>
  <commentList>
    <comment ref="C31" authorId="0" shapeId="0" xr:uid="{00000000-0006-0000-0200-000001000000}">
      <text>
        <r>
          <rPr>
            <sz val="9"/>
            <color indexed="81"/>
            <rFont val="Tahoma"/>
            <family val="2"/>
          </rPr>
          <t>Nettogrundfläche beheizt oder gekühlt (nach EnEV §2),
Gebäudenutzfläche nach EnEV</t>
        </r>
      </text>
    </comment>
    <comment ref="C36" authorId="0" shapeId="0" xr:uid="{00000000-0006-0000-0200-000002000000}">
      <text>
        <r>
          <rPr>
            <sz val="9"/>
            <color indexed="81"/>
            <rFont val="Tahoma"/>
            <family val="2"/>
          </rPr>
          <t>Rohbaumaße, nach EnEV bzw. DIN V 18599</t>
        </r>
      </text>
    </comment>
    <comment ref="C37" authorId="0" shapeId="0" xr:uid="{00000000-0006-0000-0200-000003000000}">
      <text>
        <r>
          <rPr>
            <sz val="9"/>
            <color indexed="81"/>
            <rFont val="Tahoma"/>
            <family val="2"/>
          </rPr>
          <t>bezogen auf die Wärmeübertragende Hüllfläche [A]</t>
        </r>
      </text>
    </comment>
    <comment ref="C40" authorId="0" shapeId="0" xr:uid="{00000000-0006-0000-0200-000004000000}">
      <text>
        <r>
          <rPr>
            <sz val="9"/>
            <color indexed="81"/>
            <rFont val="Tahoma"/>
            <family val="2"/>
          </rPr>
          <t>bei Werten abweichend bzw. kleiner als 0,05 W/(m²K) muss ein detaillierter WB-Nachweis erstellt werden!</t>
        </r>
      </text>
    </comment>
    <comment ref="C42" authorId="0" shapeId="0" xr:uid="{00000000-0006-0000-0200-000005000000}">
      <text>
        <r>
          <rPr>
            <sz val="9"/>
            <color indexed="81"/>
            <rFont val="Tahoma"/>
            <family val="2"/>
          </rPr>
          <t>bei Berechnung von unabhängigen Sachverständigen nach DIN V 18599-1</t>
        </r>
      </text>
    </comment>
    <comment ref="A47" authorId="0" shapeId="0" xr:uid="{00000000-0006-0000-0200-000006000000}">
      <text>
        <r>
          <rPr>
            <sz val="9"/>
            <color indexed="81"/>
            <rFont val="Tahoma"/>
            <family val="2"/>
          </rPr>
          <t>Thermische Hüllfläche des gesamten Gebäudes. Wenn der Wohnbereich getrennt bilanziert wurde (nach DIN 4108 /4701),  
sind die Bauteile für den Wohn- und Nichtwohn-bereich zu summieren.</t>
        </r>
      </text>
    </comment>
    <comment ref="C62" authorId="0" shapeId="0" xr:uid="{00000000-0006-0000-0200-000007000000}">
      <text>
        <r>
          <rPr>
            <sz val="9"/>
            <color indexed="81"/>
            <rFont val="Tahoma"/>
            <family val="2"/>
          </rPr>
          <t>textliche Beschreibung</t>
        </r>
      </text>
    </comment>
    <comment ref="A111" authorId="0" shapeId="0" xr:uid="{00000000-0006-0000-0200-000008000000}">
      <text>
        <r>
          <rPr>
            <sz val="9"/>
            <color indexed="81"/>
            <rFont val="Tahoma"/>
            <family val="2"/>
          </rPr>
          <t>insbesondere für den Fall der Beantragung von Abweichungen bzw. Ausnahmegenehmigungen zu den Freiburger Effizienzhausstandards bitte Beschreibung einfügen.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Schwieder, Harald</author>
  </authors>
  <commentList>
    <comment ref="D8" authorId="0" shapeId="0" xr:uid="{00000000-0006-0000-0300-000001000000}">
      <text>
        <r>
          <rPr>
            <sz val="9"/>
            <color indexed="81"/>
            <rFont val="Tahoma"/>
            <family val="2"/>
          </rPr>
          <t>Nettogrundfläche NGF für Nichtwohn-Zonen, Nutzfläche A</t>
        </r>
        <r>
          <rPr>
            <vertAlign val="subscript"/>
            <sz val="9"/>
            <color indexed="81"/>
            <rFont val="Tahoma"/>
            <family val="2"/>
          </rPr>
          <t>N</t>
        </r>
        <r>
          <rPr>
            <sz val="9"/>
            <color indexed="81"/>
            <rFont val="Tahoma"/>
            <family val="2"/>
          </rPr>
          <t xml:space="preserve"> für Wohn-Zonen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Schwieder, Harald</author>
  </authors>
  <commentList>
    <comment ref="E17" authorId="0" shapeId="0" xr:uid="{00000000-0006-0000-0600-000001000000}">
      <text>
        <r>
          <rPr>
            <sz val="9"/>
            <color indexed="81"/>
            <rFont val="Tahoma"/>
            <family val="2"/>
          </rPr>
          <t>Angabe der Anrechnungsmethodik im Blatt Eingangsdaten!</t>
        </r>
      </text>
    </comment>
    <comment ref="H22" authorId="0" shapeId="0" xr:uid="{00000000-0006-0000-0600-000002000000}">
      <text>
        <r>
          <rPr>
            <sz val="9"/>
            <color indexed="81"/>
            <rFont val="Tahoma"/>
            <family val="2"/>
          </rPr>
          <t>nach EnEV</t>
        </r>
      </text>
    </comment>
    <comment ref="I23" authorId="0" shapeId="0" xr:uid="{00000000-0006-0000-0600-000003000000}">
      <text>
        <r>
          <rPr>
            <sz val="9"/>
            <color indexed="81"/>
            <rFont val="Tahoma"/>
            <family val="2"/>
          </rPr>
          <t xml:space="preserve">mind. 30% für Freiburger Effizienzhaus 70 (Büro) gefordert
</t>
        </r>
      </text>
    </comment>
    <comment ref="C29" authorId="0" shapeId="0" xr:uid="{00000000-0006-0000-0600-000004000000}">
      <text>
        <r>
          <rPr>
            <sz val="9"/>
            <color indexed="81"/>
            <rFont val="Tahoma"/>
            <family val="2"/>
          </rPr>
          <t>nach EnEV</t>
        </r>
      </text>
    </comment>
    <comment ref="E29" authorId="0" shapeId="0" xr:uid="{00000000-0006-0000-0600-000005000000}">
      <text>
        <r>
          <rPr>
            <sz val="9"/>
            <color indexed="81"/>
            <rFont val="Tahoma"/>
            <family val="2"/>
          </rPr>
          <t>nach EnEV;
max. 1,10 W/(m²K) für Freiburger Effizienzhaus 70 (Büro) gefordert</t>
        </r>
      </text>
    </comment>
    <comment ref="G29" authorId="0" shapeId="0" xr:uid="{00000000-0006-0000-0600-000006000000}">
      <text>
        <r>
          <rPr>
            <sz val="9"/>
            <color indexed="81"/>
            <rFont val="Tahoma"/>
            <family val="2"/>
          </rPr>
          <t>nach EnEV;
max. 1,10 W/(m²K) für Freiburger Effizienzhaus 70 (Büro) gefordert</t>
        </r>
      </text>
    </comment>
    <comment ref="I29" authorId="0" shapeId="0" xr:uid="{00000000-0006-0000-0600-000007000000}">
      <text>
        <r>
          <rPr>
            <sz val="9"/>
            <color indexed="81"/>
            <rFont val="Tahoma"/>
            <family val="2"/>
          </rPr>
          <t>nach EnEV</t>
        </r>
      </text>
    </comment>
    <comment ref="C30" authorId="0" shapeId="0" xr:uid="{00000000-0006-0000-0600-000008000000}">
      <text>
        <r>
          <rPr>
            <sz val="9"/>
            <color indexed="81"/>
            <rFont val="Tahoma"/>
            <family val="2"/>
          </rPr>
          <t xml:space="preserve">mind. 30% für Freiburger Effizienzhaus 70 (Büro) gefordert
</t>
        </r>
      </text>
    </comment>
    <comment ref="I30" authorId="0" shapeId="0" xr:uid="{00000000-0006-0000-0600-000009000000}">
      <text>
        <r>
          <rPr>
            <sz val="9"/>
            <color indexed="81"/>
            <rFont val="Tahoma"/>
            <family val="2"/>
          </rPr>
          <t>mind. 30% für Freiburger Effizienzhaus 70 (Büro) gefordert</t>
        </r>
      </text>
    </comment>
    <comment ref="C36" authorId="0" shapeId="0" xr:uid="{00000000-0006-0000-0600-00000A000000}">
      <text>
        <r>
          <rPr>
            <sz val="9"/>
            <color indexed="81"/>
            <rFont val="Tahoma"/>
            <family val="2"/>
          </rPr>
          <t>nach EnEV</t>
        </r>
      </text>
    </comment>
    <comment ref="E36" authorId="0" shapeId="0" xr:uid="{00000000-0006-0000-0600-00000B000000}">
      <text>
        <r>
          <rPr>
            <sz val="9"/>
            <color indexed="81"/>
            <rFont val="Tahoma"/>
            <family val="2"/>
          </rPr>
          <t>nach EnEV</t>
        </r>
      </text>
    </comment>
    <comment ref="G36" authorId="0" shapeId="0" xr:uid="{00000000-0006-0000-0600-00000C000000}">
      <text>
        <r>
          <rPr>
            <sz val="9"/>
            <color indexed="81"/>
            <rFont val="Tahoma"/>
            <family val="2"/>
          </rPr>
          <t>nach EnEV</t>
        </r>
      </text>
    </comment>
    <comment ref="I36" authorId="0" shapeId="0" xr:uid="{00000000-0006-0000-0600-00000D000000}">
      <text>
        <r>
          <rPr>
            <sz val="9"/>
            <color indexed="81"/>
            <rFont val="Tahoma"/>
            <family val="2"/>
          </rPr>
          <t>nach EnEV</t>
        </r>
      </text>
    </comment>
    <comment ref="C37" authorId="0" shapeId="0" xr:uid="{00000000-0006-0000-0600-00000E000000}">
      <text>
        <r>
          <rPr>
            <sz val="9"/>
            <color indexed="81"/>
            <rFont val="Tahoma"/>
            <family val="2"/>
          </rPr>
          <t>mind. 30% für Freiburger Effizienzhaus 70 (Büro) gefordert</t>
        </r>
      </text>
    </comment>
    <comment ref="E37" authorId="0" shapeId="0" xr:uid="{00000000-0006-0000-0600-00000F000000}">
      <text>
        <r>
          <rPr>
            <sz val="9"/>
            <color indexed="81"/>
            <rFont val="Tahoma"/>
            <family val="2"/>
          </rPr>
          <t>mind. 30% für Freiburger Effizienzhaus 70 (Büro) gefordert</t>
        </r>
      </text>
    </comment>
    <comment ref="G37" authorId="0" shapeId="0" xr:uid="{00000000-0006-0000-0600-000010000000}">
      <text>
        <r>
          <rPr>
            <sz val="9"/>
            <color indexed="81"/>
            <rFont val="Tahoma"/>
            <family val="2"/>
          </rPr>
          <t>mind. 30% für Freiburger Effizienzhaus 70 (Büro) gefordert</t>
        </r>
      </text>
    </comment>
    <comment ref="I37" authorId="0" shapeId="0" xr:uid="{00000000-0006-0000-0600-000011000000}">
      <text>
        <r>
          <rPr>
            <sz val="9"/>
            <color indexed="81"/>
            <rFont val="Tahoma"/>
            <family val="2"/>
          </rPr>
          <t>mind. 30% für Freiburger Effizienzhaus 70 (Büro) gefordert</t>
        </r>
      </text>
    </comment>
    <comment ref="C46" authorId="0" shapeId="0" xr:uid="{00000000-0006-0000-0600-000012000000}">
      <text>
        <r>
          <rPr>
            <sz val="9"/>
            <color indexed="81"/>
            <rFont val="Tahoma"/>
            <family val="2"/>
          </rPr>
          <t>soweit vorhanden
(nach EnEV Anlage 1, Kapitel 2.8)</t>
        </r>
      </text>
    </comment>
    <comment ref="E49" authorId="0" shapeId="0" xr:uid="{00000000-0006-0000-0600-000013000000}">
      <text>
        <r>
          <rPr>
            <sz val="9"/>
            <color indexed="81"/>
            <rFont val="Tahoma"/>
            <family val="2"/>
          </rPr>
          <t>Angabe der Anrechnungsmethodik im Blatt Eingangsdaten!</t>
        </r>
      </text>
    </comment>
    <comment ref="H54" authorId="0" shapeId="0" xr:uid="{00000000-0006-0000-0600-000014000000}">
      <text>
        <r>
          <rPr>
            <sz val="9"/>
            <color indexed="81"/>
            <rFont val="Tahoma"/>
            <family val="2"/>
          </rPr>
          <t>nach EnEV</t>
        </r>
      </text>
    </comment>
    <comment ref="I55" authorId="0" shapeId="0" xr:uid="{00000000-0006-0000-0600-000015000000}">
      <text>
        <r>
          <rPr>
            <sz val="9"/>
            <color indexed="81"/>
            <rFont val="Tahoma"/>
            <family val="2"/>
          </rPr>
          <t>mind. 45% für Freiburger Effizienzhaus 55 gefordert</t>
        </r>
      </text>
    </comment>
    <comment ref="H59" authorId="0" shapeId="0" xr:uid="{00000000-0006-0000-0600-000016000000}">
      <text>
        <r>
          <rPr>
            <sz val="9"/>
            <color indexed="81"/>
            <rFont val="Tahoma"/>
            <family val="2"/>
          </rPr>
          <t>nach EnEV, hier nicht relevant</t>
        </r>
      </text>
    </comment>
    <comment ref="I61" authorId="0" shapeId="0" xr:uid="{00000000-0006-0000-0600-000017000000}">
      <text>
        <r>
          <rPr>
            <sz val="9"/>
            <color indexed="81"/>
            <rFont val="Tahoma"/>
            <family val="2"/>
          </rPr>
          <t>mind. 30% für Freiburger Effizienzhaus 55 gefordert</t>
        </r>
      </text>
    </comment>
  </commentList>
</comments>
</file>

<file path=xl/sharedStrings.xml><?xml version="1.0" encoding="utf-8"?>
<sst xmlns="http://schemas.openxmlformats.org/spreadsheetml/2006/main" count="688" uniqueCount="435">
  <si>
    <t>Gebäudedaten</t>
  </si>
  <si>
    <t>Name (eindeutige Bezeichnung):</t>
  </si>
  <si>
    <t>Adresse (Straße, Hausnr.):</t>
  </si>
  <si>
    <t>Adresse (PLZ, Ort):</t>
  </si>
  <si>
    <t>Objektdaten</t>
  </si>
  <si>
    <t>Freiburger Effizienzhausstandard 70 (Büro)</t>
  </si>
  <si>
    <t>Blatt 1 - Eingangsdaten</t>
  </si>
  <si>
    <t>Formblatt zum Berechnungsnachweis</t>
  </si>
  <si>
    <t>inklusive gemischt genutzter Gebäude mit Wohnnutzung</t>
  </si>
  <si>
    <t>m²</t>
  </si>
  <si>
    <t>m³</t>
  </si>
  <si>
    <t>Nichtwohnbereich</t>
  </si>
  <si>
    <t>Wohnbereich</t>
  </si>
  <si>
    <t>insgesamt</t>
  </si>
  <si>
    <t>Nutzung</t>
  </si>
  <si>
    <t>beheizt</t>
  </si>
  <si>
    <t>Lüftungsanl. vorhanden</t>
  </si>
  <si>
    <t>Nachweis-Ersteller</t>
  </si>
  <si>
    <t>Firma:</t>
  </si>
  <si>
    <t>Name:</t>
  </si>
  <si>
    <t>E-Mail:</t>
  </si>
  <si>
    <t>m² [NGF]</t>
  </si>
  <si>
    <r>
      <t>m² [A</t>
    </r>
    <r>
      <rPr>
        <vertAlign val="subscript"/>
        <sz val="10"/>
        <color indexed="8"/>
        <rFont val="Arial"/>
        <family val="2"/>
      </rPr>
      <t>N</t>
    </r>
    <r>
      <rPr>
        <sz val="10"/>
        <color indexed="8"/>
        <rFont val="Arial"/>
        <family val="2"/>
      </rPr>
      <t>]</t>
    </r>
  </si>
  <si>
    <t>Warmwasser-Bereitung</t>
  </si>
  <si>
    <t>Nutzungsprofile nach DIN V 18599</t>
  </si>
  <si>
    <t xml:space="preserve">Einzelbüro      </t>
  </si>
  <si>
    <t xml:space="preserve">Gruppenbüro (zwei bis sechs Arbeitsplätze)  </t>
  </si>
  <si>
    <t xml:space="preserve">Großraumbüro (ab sieben Arbeitsplätze)   </t>
  </si>
  <si>
    <t xml:space="preserve">Besprechung, Sitzung, Seminar    </t>
  </si>
  <si>
    <t xml:space="preserve">Schalterhalle      </t>
  </si>
  <si>
    <t xml:space="preserve">Einzelhandel/Kaufhaus      </t>
  </si>
  <si>
    <t xml:space="preserve">Klassenzimmer (Schule), Gruppenraum (Kindergarten)   </t>
  </si>
  <si>
    <t xml:space="preserve">Hörsaal, Auditorium     </t>
  </si>
  <si>
    <t xml:space="preserve">Bettenzimmer      </t>
  </si>
  <si>
    <t xml:space="preserve">Hotelzimmer      </t>
  </si>
  <si>
    <t xml:space="preserve">Kantine      </t>
  </si>
  <si>
    <t xml:space="preserve">Restaurant      </t>
  </si>
  <si>
    <t xml:space="preserve">Küchen in Nichtwohngebäuden    </t>
  </si>
  <si>
    <t xml:space="preserve">Küche – Vorbereitung, Lager   </t>
  </si>
  <si>
    <t xml:space="preserve">Sonstige Aufenthaltsräume     </t>
  </si>
  <si>
    <t xml:space="preserve">Nebenflächen (ohne Aufenthaltsräume)    </t>
  </si>
  <si>
    <t xml:space="preserve">Verkehrsflächen      </t>
  </si>
  <si>
    <t xml:space="preserve">Lager, Technik, Archiv    </t>
  </si>
  <si>
    <t xml:space="preserve">Serverraum, Rechenzentrum     </t>
  </si>
  <si>
    <t xml:space="preserve">Werkstatt, Montage, Fertigung    </t>
  </si>
  <si>
    <t xml:space="preserve">Foyer (Theater und Veranstaltungsbauten)   </t>
  </si>
  <si>
    <t xml:space="preserve">Bühne (Theater und Veranstaltungsbauten)   </t>
  </si>
  <si>
    <t xml:space="preserve">Messe / Kongress    </t>
  </si>
  <si>
    <t xml:space="preserve">Bibliothek – Lesesaal    </t>
  </si>
  <si>
    <t xml:space="preserve">Bibliothek – Freihandbereich    </t>
  </si>
  <si>
    <t xml:space="preserve">Bibliothek – Magazin und Depot  </t>
  </si>
  <si>
    <t xml:space="preserve">Turnhalle (ohne Zuschauerbereich)    </t>
  </si>
  <si>
    <t xml:space="preserve">Parkhäuser (Büro- und Privatnutzung)   </t>
  </si>
  <si>
    <t>unbeheizt</t>
  </si>
  <si>
    <t>normal beh.</t>
  </si>
  <si>
    <t>niedrig beh.</t>
  </si>
  <si>
    <t>Unterschrift, Stempel</t>
  </si>
  <si>
    <t>Unterschreitung</t>
  </si>
  <si>
    <t>Ergebnisse Nichtwohnbereich</t>
  </si>
  <si>
    <t>Nutzenergie</t>
  </si>
  <si>
    <t>Endenergie</t>
  </si>
  <si>
    <t>Primärenergie</t>
  </si>
  <si>
    <t>Energiebedarf Heizung</t>
  </si>
  <si>
    <t>Energiebedarf Warmwasser</t>
  </si>
  <si>
    <t>Energiebedarf Beleuchtung</t>
  </si>
  <si>
    <t>Energiebedarf Lüftung</t>
  </si>
  <si>
    <t>Energiebedarf Kühlung</t>
  </si>
  <si>
    <t>Ergebnisse Wohnbereich</t>
  </si>
  <si>
    <t>Energiebedarf Summe</t>
  </si>
  <si>
    <t>Netto-Volumen [V] konditioniert:</t>
  </si>
  <si>
    <r>
      <t>Brutto-Volumen [V</t>
    </r>
    <r>
      <rPr>
        <vertAlign val="subscript"/>
        <sz val="10"/>
        <rFont val="Arial"/>
        <family val="2"/>
      </rPr>
      <t>e</t>
    </r>
    <r>
      <rPr>
        <sz val="10"/>
        <rFont val="Arial"/>
        <family val="2"/>
      </rPr>
      <t>]:</t>
    </r>
  </si>
  <si>
    <t>Fensterfläche:</t>
  </si>
  <si>
    <r>
      <t>A/V</t>
    </r>
    <r>
      <rPr>
        <vertAlign val="subscript"/>
        <sz val="10"/>
        <rFont val="Arial"/>
        <family val="2"/>
      </rPr>
      <t>e</t>
    </r>
    <r>
      <rPr>
        <sz val="10"/>
        <rFont val="Arial"/>
        <family val="2"/>
      </rPr>
      <t>-Verhältnis</t>
    </r>
  </si>
  <si>
    <t>Wärmeübertragende Hüllfläche [A]:</t>
  </si>
  <si>
    <t>1/m</t>
  </si>
  <si>
    <t>Nettogrundfläche bzw. Nutzfläche:</t>
  </si>
  <si>
    <t>kWh/(m²a)</t>
  </si>
  <si>
    <t>W/(m²K)</t>
  </si>
  <si>
    <t>Energiebedarf Summe (Stromprod. berücksichtigt)</t>
  </si>
  <si>
    <t>Stromproduktions-Bonus aus KWK (DIN V 18599 Teil 9)</t>
  </si>
  <si>
    <t>Energiebedarf</t>
  </si>
  <si>
    <t>opake Außenbauteile</t>
  </si>
  <si>
    <t>Qp Ist-Wert</t>
  </si>
  <si>
    <t>Qp Anforderungswert Neubau</t>
  </si>
  <si>
    <t>Anforderung</t>
  </si>
  <si>
    <t>Unterschreit.</t>
  </si>
  <si>
    <t>Vorhangfassade</t>
  </si>
  <si>
    <t>transpar. Außenbauteile</t>
  </si>
  <si>
    <t>Glasdächer, Lichtkuppeln…</t>
  </si>
  <si>
    <t>Telefon / Fax:</t>
  </si>
  <si>
    <r>
      <t>spezifischer Transmissionswärmeverlust [H'</t>
    </r>
    <r>
      <rPr>
        <b/>
        <vertAlign val="subscript"/>
        <sz val="10"/>
        <color indexed="8"/>
        <rFont val="Arial"/>
        <family val="2"/>
      </rPr>
      <t>T</t>
    </r>
    <r>
      <rPr>
        <b/>
        <sz val="10"/>
        <color indexed="8"/>
        <rFont val="Arial"/>
        <family val="2"/>
      </rPr>
      <t>]</t>
    </r>
  </si>
  <si>
    <t>Adresse (Flurstück):</t>
  </si>
  <si>
    <t>weitere Nutzungen im Gebäude:</t>
  </si>
  <si>
    <r>
      <t>mittlere Wärmedurchgangskoeffizienten [</t>
    </r>
    <r>
      <rPr>
        <b/>
        <sz val="10"/>
        <rFont val="Calibri"/>
        <family val="2"/>
      </rPr>
      <t>Ū</t>
    </r>
    <r>
      <rPr>
        <b/>
        <sz val="10"/>
        <rFont val="Arial"/>
        <family val="2"/>
      </rPr>
      <t>]</t>
    </r>
  </si>
  <si>
    <r>
      <t xml:space="preserve">von Zonen mit Raum-Solltemperaturen im Heizfall </t>
    </r>
    <r>
      <rPr>
        <sz val="10"/>
        <rFont val="Calibri"/>
        <family val="2"/>
      </rPr>
      <t>≥</t>
    </r>
    <r>
      <rPr>
        <sz val="10"/>
        <rFont val="Arial"/>
        <family val="2"/>
      </rPr>
      <t xml:space="preserve"> 19°C</t>
    </r>
  </si>
  <si>
    <t>von Zonen mit Raum-Solltemperaturen im Heizfall von 12 bis &lt;19°C</t>
  </si>
  <si>
    <t>Berechnungsgrundlagen</t>
  </si>
  <si>
    <t>DIN V 18599</t>
  </si>
  <si>
    <t xml:space="preserve">Parkhäuser (öffentliche Nutzung)   </t>
  </si>
  <si>
    <t>xx</t>
  </si>
  <si>
    <t>Warmwasser-
bedarf vorh.</t>
  </si>
  <si>
    <t>ja</t>
  </si>
  <si>
    <t>nein</t>
  </si>
  <si>
    <t>DIN 4108 / 4701</t>
  </si>
  <si>
    <t>Wärmeerzeuger/
KWK-Anlagen</t>
  </si>
  <si>
    <t>Fensterflächen-Anteil prozentual:</t>
  </si>
  <si>
    <t>verwendete Normen:</t>
  </si>
  <si>
    <t>versorgt Lüftung</t>
  </si>
  <si>
    <t>versorgt Kühlung</t>
  </si>
  <si>
    <t>Art</t>
  </si>
  <si>
    <t>Bezeichnung der Zone</t>
  </si>
  <si>
    <t>Anleitung</t>
  </si>
  <si>
    <t>Kälteerzeuger/
Rückkühlung</t>
  </si>
  <si>
    <t>Art der Rückkühlung</t>
  </si>
  <si>
    <t>Beleuchtung</t>
  </si>
  <si>
    <t>Luftdichtheit [n50]:</t>
  </si>
  <si>
    <t>1/h</t>
  </si>
  <si>
    <t>Außenwände / Geschossdecken gegen Außenluft</t>
  </si>
  <si>
    <t>Bauteile gegen Erdreich und zu unbeheizten Räumen</t>
  </si>
  <si>
    <t>U-Werte von</t>
  </si>
  <si>
    <t>bis</t>
  </si>
  <si>
    <t>Dächer, oberste Geschossdecken, Wände zu Abseiten</t>
  </si>
  <si>
    <t>Glasdächer</t>
  </si>
  <si>
    <t>Lichtbänder</t>
  </si>
  <si>
    <t>Lichtkuppeln</t>
  </si>
  <si>
    <t>Fenster, Fenstertüren</t>
  </si>
  <si>
    <t>Dachflächenfenster</t>
  </si>
  <si>
    <t>Außentüren</t>
  </si>
  <si>
    <t>[-]</t>
  </si>
  <si>
    <r>
      <t>mittlerer g</t>
    </r>
    <r>
      <rPr>
        <sz val="10"/>
        <color indexed="8"/>
        <rFont val="Arial"/>
        <family val="2"/>
      </rPr>
      <t>-Wert</t>
    </r>
  </si>
  <si>
    <t>opake Bauteile:</t>
  </si>
  <si>
    <t>transparente Bauteile:</t>
  </si>
  <si>
    <t>Hauptnutzungen im Gebäude:</t>
  </si>
  <si>
    <t>Vorhangfassaden</t>
  </si>
  <si>
    <t>Rückkühl. 1</t>
  </si>
  <si>
    <t>Rückkühl. 2</t>
  </si>
  <si>
    <t>Rückkühl. 3</t>
  </si>
  <si>
    <t>Lüftungs- und
Klimaanlagen</t>
  </si>
  <si>
    <t>zentral</t>
  </si>
  <si>
    <t>dezentral</t>
  </si>
  <si>
    <t>Wärmerück-
gewinnung</t>
  </si>
  <si>
    <t>Beheizung</t>
  </si>
  <si>
    <t>Kühlung</t>
  </si>
  <si>
    <t>RLT-Anl. 1</t>
  </si>
  <si>
    <t>Rückkühl. 4</t>
  </si>
  <si>
    <t>Rückkühl. 5</t>
  </si>
  <si>
    <t>RLT-Anl. 2</t>
  </si>
  <si>
    <t>RLT-Anl. 3</t>
  </si>
  <si>
    <t>RLT-Anl. 4</t>
  </si>
  <si>
    <t>RLT-Anl. 5</t>
  </si>
  <si>
    <t>RLT-Anl. 6</t>
  </si>
  <si>
    <t>RLT-Anl. 7</t>
  </si>
  <si>
    <t>RLT-Anl. 8</t>
  </si>
  <si>
    <t>Präsenzabh.
Kontrollsyst.</t>
  </si>
  <si>
    <t>Tageslicht-
Kontrollsyst.</t>
  </si>
  <si>
    <t>Lampenart</t>
  </si>
  <si>
    <t>Beleucht. 1</t>
  </si>
  <si>
    <t>Beleucht. 2</t>
  </si>
  <si>
    <t>Beleucht. 3</t>
  </si>
  <si>
    <t>Beleucht. 4</t>
  </si>
  <si>
    <t>Beleucht. 5</t>
  </si>
  <si>
    <t>Beleucht. 6</t>
  </si>
  <si>
    <t>Beleucht. 7</t>
  </si>
  <si>
    <t>Beleucht. 8</t>
  </si>
  <si>
    <t>direkt</t>
  </si>
  <si>
    <t>direkt/indirekt</t>
  </si>
  <si>
    <t>indirekt</t>
  </si>
  <si>
    <t>Gesamtbewertung</t>
  </si>
  <si>
    <t>Zone</t>
  </si>
  <si>
    <t>Endenergie
Warmwasser</t>
  </si>
  <si>
    <t>Endenergie 
Heizung</t>
  </si>
  <si>
    <t>Endenergie 
Kühlung</t>
  </si>
  <si>
    <t>Endenergie 
Lüftung</t>
  </si>
  <si>
    <t>Endenergie 
Beleuchtung</t>
  </si>
  <si>
    <t>Blatt "Eingangsdaten"</t>
  </si>
  <si>
    <t>Allgemeines</t>
  </si>
  <si>
    <t>Nachweisführung</t>
  </si>
  <si>
    <t>Sonnenschutz:</t>
  </si>
  <si>
    <t>Blatt "Zwischenergebnisse"</t>
  </si>
  <si>
    <t>Blatt "Endergebnisse"</t>
  </si>
  <si>
    <t>Tabellenverfahren</t>
  </si>
  <si>
    <t>nach Fachplanung</t>
  </si>
  <si>
    <t>Vereinf. Wirkungsgradverfahren</t>
  </si>
  <si>
    <t>gekühlt und entfeuchtet</t>
  </si>
  <si>
    <t>versorgt Heizung</t>
  </si>
  <si>
    <t>Art Übergabe Wärme</t>
  </si>
  <si>
    <t>Art Übergabe Kälte</t>
  </si>
  <si>
    <t>Entfeuchtung</t>
  </si>
  <si>
    <t>Befeuchtung</t>
  </si>
  <si>
    <t>Aufmaß nach Plänen</t>
  </si>
  <si>
    <t>nach charakt. Gebäudemaßen</t>
  </si>
  <si>
    <t>nach Ausschreibung</t>
  </si>
  <si>
    <t>Fläche [m²]</t>
  </si>
  <si>
    <t>Zonen</t>
  </si>
  <si>
    <r>
      <t>Primärenergiefaktor Fernwärme [f</t>
    </r>
    <r>
      <rPr>
        <vertAlign val="subscript"/>
        <sz val="10"/>
        <color indexed="8"/>
        <rFont val="Arial"/>
        <family val="2"/>
      </rPr>
      <t>P</t>
    </r>
    <r>
      <rPr>
        <sz val="10"/>
        <color indexed="8"/>
        <rFont val="Arial"/>
        <family val="2"/>
      </rPr>
      <t>]:</t>
    </r>
  </si>
  <si>
    <t>Summe</t>
  </si>
  <si>
    <t>gekühlt / nicht entfeuchtet</t>
  </si>
  <si>
    <t>gekühlt / klimatisiert</t>
  </si>
  <si>
    <t>Blatt 2 - Zonierung</t>
  </si>
  <si>
    <t>ungekühlt / nicht klimat.</t>
  </si>
  <si>
    <t>wohnungszentr.</t>
  </si>
  <si>
    <t>Gutschrift-Bonus bei Endenergie</t>
  </si>
  <si>
    <t>W-Erzeuger 1</t>
  </si>
  <si>
    <t>W-Erzeuger 2</t>
  </si>
  <si>
    <t>W-Erzeuger 3</t>
  </si>
  <si>
    <t>W-Erzeuger 4</t>
  </si>
  <si>
    <t>W-Erzeuger 5</t>
  </si>
  <si>
    <t>W-Erzeuger 6</t>
  </si>
  <si>
    <t>W-Erzeuger 7</t>
  </si>
  <si>
    <t>W-Erzeuger 8</t>
  </si>
  <si>
    <t>K-Erzeuger 1</t>
  </si>
  <si>
    <t>K-Erzeuger 2</t>
  </si>
  <si>
    <t>K-Erzeuger 3</t>
  </si>
  <si>
    <t>K-Erzeuger 4</t>
  </si>
  <si>
    <t>K-Erzeuger 5</t>
  </si>
  <si>
    <r>
      <t>Wärmebrückenzuschlag [</t>
    </r>
    <r>
      <rPr>
        <sz val="10"/>
        <color indexed="8"/>
        <rFont val="Arial"/>
        <family val="2"/>
      </rPr>
      <t>Δ</t>
    </r>
    <r>
      <rPr>
        <sz val="10"/>
        <color indexed="8"/>
        <rFont val="Arial"/>
        <family val="2"/>
      </rPr>
      <t>U</t>
    </r>
    <r>
      <rPr>
        <vertAlign val="subscript"/>
        <sz val="10"/>
        <color indexed="8"/>
        <rFont val="Arial"/>
        <family val="2"/>
      </rPr>
      <t>WB</t>
    </r>
    <r>
      <rPr>
        <sz val="10"/>
        <color indexed="8"/>
        <rFont val="Arial"/>
        <family val="2"/>
      </rPr>
      <t>]:</t>
    </r>
  </si>
  <si>
    <t>Festbrennstoffkessel</t>
  </si>
  <si>
    <t>BHKW</t>
  </si>
  <si>
    <t>freier Eintrag</t>
  </si>
  <si>
    <t>Niedertemp.-kessel/-therme</t>
  </si>
  <si>
    <t>Brennwertkessel/-therme</t>
  </si>
  <si>
    <t>Therm. Solaranlage</t>
  </si>
  <si>
    <t>Nah-/Fernwärmeübergabe</t>
  </si>
  <si>
    <t>elektr. Wärmepumpe</t>
  </si>
  <si>
    <t>gasmotor. Wärmepumpe</t>
  </si>
  <si>
    <t>Strom</t>
  </si>
  <si>
    <t>Flüssiggas</t>
  </si>
  <si>
    <t>Heizöl EL</t>
  </si>
  <si>
    <t>Erdgas H</t>
  </si>
  <si>
    <t>Steinkohle</t>
  </si>
  <si>
    <t>Braunkohle</t>
  </si>
  <si>
    <t>Holz</t>
  </si>
  <si>
    <t>Nah-/Fernwärme aus KWK fossil</t>
  </si>
  <si>
    <t>Nah-/Fernwärme aus Heizw. fossil</t>
  </si>
  <si>
    <t>Solarenergie</t>
  </si>
  <si>
    <t>Umgebungswärme</t>
  </si>
  <si>
    <t>flüssige Biomasse</t>
  </si>
  <si>
    <t>gasförmige Biomasse</t>
  </si>
  <si>
    <t>Nah-/Fernwärme aus KWK - EE</t>
  </si>
  <si>
    <t>Nah-/Fernwärme aus Heizw. - EE</t>
  </si>
  <si>
    <t>Sonstige W-Erzeugerart 1</t>
  </si>
  <si>
    <t>Sonstige W-Erzeugerart 2</t>
  </si>
  <si>
    <t>Sonstige K-Erzeugerart 1</t>
  </si>
  <si>
    <t>Sonstige K-Erzeugerart 2</t>
  </si>
  <si>
    <t>Sonstige Rückkühlart 1</t>
  </si>
  <si>
    <t>Kompressionkältemasch.</t>
  </si>
  <si>
    <t>Absorptionskältemasch.</t>
  </si>
  <si>
    <t>Heizkörper / Radiatoren</t>
  </si>
  <si>
    <t>Fußboden- / Flächenheizsystem</t>
  </si>
  <si>
    <t>Luftheizung / Heizregister</t>
  </si>
  <si>
    <t>Energieträger</t>
  </si>
  <si>
    <t>Sonstiger Energietr. 1</t>
  </si>
  <si>
    <t>Sonstiger Energietr. 2</t>
  </si>
  <si>
    <t>fl. Biomasse - gebäudenah erzeugt</t>
  </si>
  <si>
    <t>gasf. Biomasse - gebäudenah erz.</t>
  </si>
  <si>
    <t>Rückkühlwerk naß offen</t>
  </si>
  <si>
    <t>Sonstige Rückkühlart 2</t>
  </si>
  <si>
    <t>Rückkühlwerk naß geschl.</t>
  </si>
  <si>
    <t>Abluftanlage</t>
  </si>
  <si>
    <t>Zu-/Abluftanlage</t>
  </si>
  <si>
    <t>Zuluftanlage</t>
  </si>
  <si>
    <t>Abluftgeräte</t>
  </si>
  <si>
    <t>Anlagenart</t>
  </si>
  <si>
    <t>Sonstige RLT-Anlagenart 1</t>
  </si>
  <si>
    <t>Sonstige RLT-Anlagenart 2</t>
  </si>
  <si>
    <t>Sonstige Lampenart 1</t>
  </si>
  <si>
    <t>Sonstige Lampenart 2</t>
  </si>
  <si>
    <t>Luftkühl. dezentral (Kaltwasser)</t>
  </si>
  <si>
    <t>Luftkühl. dezentral (Splitg.)</t>
  </si>
  <si>
    <t>Fußboden-/ Deckenkühlung</t>
  </si>
  <si>
    <t>Blatt 4 - Zwischenergebnisse</t>
  </si>
  <si>
    <t>Blatt 5 - Endergebnisse</t>
  </si>
  <si>
    <t>Luftkühlung zentral</t>
  </si>
  <si>
    <t>Berechnungsverfahren</t>
  </si>
  <si>
    <t>Erzeugerart</t>
  </si>
  <si>
    <t>Glühlampen</t>
  </si>
  <si>
    <t>Halogenlampen</t>
  </si>
  <si>
    <t>Stabf. Leuchtstoffl. mit EVG</t>
  </si>
  <si>
    <t>Kompakte Leuchtstoffl. ext. EVG</t>
  </si>
  <si>
    <t>Kompakte Leuchtstoffl. int. EVG</t>
  </si>
  <si>
    <t>Nutzenergie 
Heizung</t>
  </si>
  <si>
    <t>Nutzenergie
Kühlung</t>
  </si>
  <si>
    <t>Konstantlicht-
regelung</t>
  </si>
  <si>
    <t>Längenermittlung Verteilung:</t>
  </si>
  <si>
    <t>Primärenerg. bei Wärmebedarf</t>
  </si>
  <si>
    <t>Berücksicht. Stromproduktion BHKW:</t>
  </si>
  <si>
    <t>DIN V 18599 Einzonenmodell</t>
  </si>
  <si>
    <t>DIN V 18599 Mehrzonenmodell</t>
  </si>
  <si>
    <t>Fernwärme mit berechn. Fp-Faktor</t>
  </si>
  <si>
    <t>Sonst. Übergabe Wärme</t>
  </si>
  <si>
    <t>Sonst. Übergabe Kälte</t>
  </si>
  <si>
    <t>Blatt 3 - Anlagenzuordnung</t>
  </si>
  <si>
    <t>versorgt</t>
  </si>
  <si>
    <t>Anlage</t>
  </si>
  <si>
    <t>Kälte-
erzeuger</t>
  </si>
  <si>
    <t>x</t>
  </si>
  <si>
    <t>Blatt "Zonierung"</t>
  </si>
  <si>
    <t>Blatt "Anlagenzuordnung"</t>
  </si>
  <si>
    <t>Dieses Tabellenblatt stellt eine Matrix der grundsätzlichen Anlagentechnik im Objekt dar. Es ist hier die Zuordnung der jeweiligen Anlagenkomponenten (Wärme-/ Kälteerzeuger, RLT-Anlagen sowie Beleuchtung) zueinander und zu den versorgten Zonen einzutragen. Die Eintragung erfolgt zeilenweise (Anlagenkomponente auf der linken Seite versorgt Komponente/Zone in der entsprechenden Spalte, zu markieren mit einem "x").</t>
  </si>
  <si>
    <t>Hier sind die Zonen des Gebäudes mit Bezeichnung, Fläche, Normnutzungsprofil und Konditionierung (Beheizung / Kühlung) einzutragen, zudem ob in der jeweiligen Zone ein Warmwasserbedarf besteht und ob eine raumlufttechnische Anlage vorhanden ist. Außerdem sind die Systeme zur Wärme- und Kälteübergabe für die jeweilige Zone auszuwählen (freie Eintragungen unten möglich).</t>
  </si>
  <si>
    <t>Datum</t>
  </si>
  <si>
    <t>Ort</t>
  </si>
  <si>
    <r>
      <t>H'</t>
    </r>
    <r>
      <rPr>
        <vertAlign val="subscript"/>
        <sz val="10"/>
        <rFont val="Arial"/>
        <family val="2"/>
      </rPr>
      <t>T</t>
    </r>
    <r>
      <rPr>
        <sz val="10"/>
        <rFont val="Arial"/>
        <family val="2"/>
      </rPr>
      <t xml:space="preserve"> Ist-Wert</t>
    </r>
  </si>
  <si>
    <r>
      <t>H'</t>
    </r>
    <r>
      <rPr>
        <vertAlign val="subscript"/>
        <sz val="10"/>
        <rFont val="Arial"/>
        <family val="2"/>
      </rPr>
      <t>T</t>
    </r>
    <r>
      <rPr>
        <sz val="10"/>
        <rFont val="Arial"/>
        <family val="2"/>
      </rPr>
      <t xml:space="preserve"> Anforderungswert Neubau</t>
    </r>
  </si>
  <si>
    <r>
      <t>H'</t>
    </r>
    <r>
      <rPr>
        <vertAlign val="subscript"/>
        <sz val="10"/>
        <rFont val="Arial"/>
        <family val="2"/>
      </rPr>
      <t>T</t>
    </r>
    <r>
      <rPr>
        <sz val="10"/>
        <rFont val="Arial"/>
        <family val="2"/>
      </rPr>
      <t xml:space="preserve"> Referenzgebäude-Wert</t>
    </r>
  </si>
  <si>
    <r>
      <rPr>
        <sz val="10"/>
        <rFont val="Calibri"/>
        <family val="2"/>
      </rPr>
      <t>Ū</t>
    </r>
    <r>
      <rPr>
        <sz val="10"/>
        <rFont val="Arial"/>
        <family val="2"/>
      </rPr>
      <t xml:space="preserve"> Ist-Wert</t>
    </r>
  </si>
  <si>
    <t>Kommentarfeld /
Anmerkungen</t>
  </si>
  <si>
    <t>mittl. U-Wert</t>
  </si>
  <si>
    <t>Saunabereich (nach DIN V 18599-100)</t>
  </si>
  <si>
    <t>Fitnessraum (nach DIN V 18599-100)</t>
  </si>
  <si>
    <t>Labor (nach DIN V 18599-100)</t>
  </si>
  <si>
    <t>W1</t>
  </si>
  <si>
    <t>W2</t>
  </si>
  <si>
    <t>Wohnbereich EFH (nach DIN V 18599)</t>
  </si>
  <si>
    <t>Wohnbereich MFH (nach DIN V 18599)</t>
  </si>
  <si>
    <t>W3</t>
  </si>
  <si>
    <t xml:space="preserve">Zuschauerbereich (Theater-/ Veranstaltungsbauten)   </t>
  </si>
  <si>
    <t xml:space="preserve">WC / Sanitärräume in Nichtwohngebäuden  </t>
  </si>
  <si>
    <t>Untersuchungs-/ Behandlungsräume (n. DIN V 18599-100)</t>
  </si>
  <si>
    <t>Spezialpflegebereiche (n. DIN V 18599-100)</t>
  </si>
  <si>
    <t>Flure des allg. Pflegebereichs (n. DIN V 18599-100)</t>
  </si>
  <si>
    <t>Arztpraxen / Therap. Praxen (n. DIN V 18599-100)</t>
  </si>
  <si>
    <t>Lager-/ Logistikhallen (n. DIN V 18599-100)</t>
  </si>
  <si>
    <t>Eigenes Nutzungsprofil (n. DIN V 18599)</t>
  </si>
  <si>
    <t>Ausstellungsräume / Museum mit konservatorischen Anforderungen</t>
  </si>
  <si>
    <t>Nutzungsprofil nach DIN V 18599 etc.</t>
  </si>
  <si>
    <t xml:space="preserve">Einzelhandel/Kaufhaus (Lebensmittelabt. mit Kühlprodukten)   </t>
  </si>
  <si>
    <t>Summe NGF:</t>
  </si>
  <si>
    <r>
      <t>Summe A</t>
    </r>
    <r>
      <rPr>
        <vertAlign val="subscript"/>
        <sz val="10"/>
        <rFont val="Arial"/>
        <family val="2"/>
      </rPr>
      <t>N</t>
    </r>
    <r>
      <rPr>
        <sz val="10"/>
        <rFont val="Arial"/>
        <family val="2"/>
      </rPr>
      <t>:</t>
    </r>
  </si>
  <si>
    <t>Monat</t>
  </si>
  <si>
    <t>Januar</t>
  </si>
  <si>
    <t>Februar</t>
  </si>
  <si>
    <t>März</t>
  </si>
  <si>
    <t>April</t>
  </si>
  <si>
    <t>Mai</t>
  </si>
  <si>
    <t>Juni</t>
  </si>
  <si>
    <t>Juli</t>
  </si>
  <si>
    <t>August</t>
  </si>
  <si>
    <t>September</t>
  </si>
  <si>
    <t>Oktober</t>
  </si>
  <si>
    <t>November</t>
  </si>
  <si>
    <t>Dezember</t>
  </si>
  <si>
    <t>Nutzenergiebilanz monatsweise</t>
  </si>
  <si>
    <t>Nutzenergiebilanz zonenweise (Jahresbilanz)</t>
  </si>
  <si>
    <t>Endenergiebilanz nach Energieträgern (Jahresbilanz)</t>
  </si>
  <si>
    <t>Endenergiebilanz zonenweise nach Verwendungszweck (Jahresbilanz)</t>
  </si>
  <si>
    <t>Endenergiebilanz monatsweise nach Verwendungszweck</t>
  </si>
  <si>
    <t>Wohnbereich (Berechn.: DIN 4108 / 4701)</t>
  </si>
  <si>
    <t>- (nicht relev.)</t>
  </si>
  <si>
    <t>Bauteile des Gebäudes</t>
  </si>
  <si>
    <t>Lufterhitzerkessel</t>
  </si>
  <si>
    <t>Absorptions-Wärmepumpe</t>
  </si>
  <si>
    <t>Standardkessel/-therme</t>
  </si>
  <si>
    <t>elektr. Direktheizung</t>
  </si>
  <si>
    <t>elektr. Speicherheizung</t>
  </si>
  <si>
    <t>Einzel-/ Kachelofen</t>
  </si>
  <si>
    <t>Hallenheizung</t>
  </si>
  <si>
    <t>Erläuterung</t>
  </si>
  <si>
    <t>VRF-Systeme</t>
  </si>
  <si>
    <t>(Multi-) Splitgeräte</t>
  </si>
  <si>
    <t>Rückkühlwerk trocken</t>
  </si>
  <si>
    <t>Die Tabellenblätter müssen soweit möglich vollständig ausgefüllt werden. Dunkelgraue Felder sind Eingabefelder für Text oder Zahlenwerte, hellgraue Felder sind Auswahlfelder (darauf klicken für Auswahlmenü). Weiße Felder beinhalten z.T. Formeln und sind keine Eingabefelder.
Bei einzelnen Feldern sind Kommentare bzw. Ausfüllhinweise vorhanden, diese sind erkennbar an den roten Ecken. Beim Überfahren der Zelle mit der Maus wird der Kommentar sichtbar.
Die Überprüfungen der Eintragungen hinsichtlich der Einhaltung der Freiburger Effizienzhausstandards sind in roter Schrift dargestellt, ebenso Fehlermeldungen zu unplausiblen Dateneintragungen.</t>
  </si>
  <si>
    <t>In dieses Blatt sind grundsätzliche Daten zum Nachweisersteller und zum Bauobjekt (Adresse, Nutzung, Gebäudedaten, Berechnungsgrundlagen, Bauteile) einzutragen. Des Weiteren werden zur gebäudebezogenen Anlagentechnik Daten zu den Wärme- und Kälteerzeugern sowie zu raumlufttechnischen Anlagen (Lüftungs- und Klimaanlagen) und zur Beleuchtung abgefragt. 
Die Anlagenkompomenten werden aus Listen ausgewählt, es sind jeweils freie Eintragungen möglich (darunter, sowie daneben Anmerkungen hierzu, z.B. wenn die Anlage nicht nach DIN V 18599 abbildbar ist). 
Das Kommentarfeld ganz unten bietet die Möglichkeit zu weiteren textlichen Beschreibungen, z.B. für Ausnahmegenehmigungen.</t>
  </si>
  <si>
    <t>Faktor Nutz/End</t>
  </si>
  <si>
    <t>des Nichtwohnbereichs</t>
  </si>
  <si>
    <t>- Blatt Eingangsdaten vollständig / sinnvoll ausgefüllt ?</t>
  </si>
  <si>
    <t>- Blatt Zonierung vollständig / sinnvoll ausgefüllt ?</t>
  </si>
  <si>
    <t>- Blatt Anlagenzuordnung vollständig / sinnvoll ausgefüllt ?</t>
  </si>
  <si>
    <t>- Blatt Endergebnisse vollständig / sinnvoll ausgefüllt ?</t>
  </si>
  <si>
    <t>Überblick über das Gebäude</t>
  </si>
  <si>
    <t>Summe beheizt</t>
  </si>
  <si>
    <t>Summe gekühlt</t>
  </si>
  <si>
    <t>Summe 
WW-Bedarf</t>
  </si>
  <si>
    <t>Summe 
LA vorh.</t>
  </si>
  <si>
    <t>Summe 
W-Übergabe</t>
  </si>
  <si>
    <t>Summe 
K-Übergabe</t>
  </si>
  <si>
    <t>Anzahl Wärme-erzeuger</t>
  </si>
  <si>
    <t>Anzahl 
Kälte-erzeuger</t>
  </si>
  <si>
    <t>Anzahl Lüftungs-anlagen</t>
  </si>
  <si>
    <t>Anzahl Beleuchtung</t>
  </si>
  <si>
    <t>Anzahl W-Erzeuger zur WW-Bereit.</t>
  </si>
  <si>
    <t>Summe wärmeversorgte Zonen:</t>
  </si>
  <si>
    <t>Summe kälteversorgte Zonen:</t>
  </si>
  <si>
    <t>Summe lüftungstechnisch versorgte Zonen:</t>
  </si>
  <si>
    <t>Summe mit Beleuchtung versorgte Zonen:</t>
  </si>
  <si>
    <t>Summe Zonen</t>
  </si>
  <si>
    <t>Flächen-
anteil</t>
  </si>
  <si>
    <t>Überblick über die Zonierung und die Anlagentechnik</t>
  </si>
  <si>
    <t>- Eintrag im Kommentarfeld (Blatt Eingangsdaten unten) ? -&gt; Erklärungen zu Abweichungen / Ausnahmen vorhanden ?</t>
  </si>
  <si>
    <t>Eingangsprüfung - allgemeiner Überblick</t>
  </si>
  <si>
    <t>- Art des Gebäudes ? -&gt; reines Bürogebäude / Büro- und Wohngebäude / andere Dienstleistungen enthalten ?</t>
  </si>
  <si>
    <t>- Wärmebrückenzuschlag ? -&gt; 0,10 ohne Nachweis / 0,05 Gleichwertigkeitsnachweis / &lt;0,05 detaillierter WB-Nachweis</t>
  </si>
  <si>
    <t>- verwendete Berechnungsnormen ? -&gt; Nichtwohngebäudeteil: Ein-/ Mehrzonenmodell ? Wohngebäudeteil: DIN 4108 / 18599 ?</t>
  </si>
  <si>
    <t>- Größe des Gebäudes, A/Ve-Verhältnis, Fensterflächenanteil betrachten -&gt; Zur Einordnung der Ergebnisse</t>
  </si>
  <si>
    <t>Prüfung Zwischenergebnisse</t>
  </si>
  <si>
    <t xml:space="preserve">- Blatt Zwischenergebnisse vollständig / sinnvoll ausgefüllt ? </t>
  </si>
  <si>
    <t>Prüfung Endergebnisse</t>
  </si>
  <si>
    <t>- Tabellenblätter vollständig / sinnvoll ausgefüllt ? -&gt; Wenn nicht, Nachforderungen hierzu vor weiterer Prüfung !</t>
  </si>
  <si>
    <t>- Freiburger Effizienzhausstandards eingehalten (Blatt Endergebnisse unten) ? -&gt; Sollte erfüllt sein, sonst Kommentar prüfen !</t>
  </si>
  <si>
    <t>- Fehlermeldungen (rot) auf den Tabellenblättern ? -&gt; Falls mehrere, Nachforderung hierzu vor weiterer Prüfung !</t>
  </si>
  <si>
    <t>- Bauteile vollständig / sinnvoll eingetragen (Flächen und U-Werte) ? -&gt; Wenn nicht, Nachforderung hierzu vor weiterer Prüfung !</t>
  </si>
  <si>
    <t>- Zonen vollständig eingetragen (inkl. Verkehrsflächen, WCs, Nebenflächen, ggf. Wohnbereich) ? -&gt; Sonst Nachforderung !</t>
  </si>
  <si>
    <t>- Anlagentechnik vollständig / sinnvoll eingetragen ? -&gt; Sonst Nachforderungen vor weiterer Prüfung !</t>
  </si>
  <si>
    <t>- Endenergiebilanz monatsweise nach Verwendungszweck prüfen (Plausibilität, Auffälligkeiten) !</t>
  </si>
  <si>
    <t>- Beheizung (Erzeuger, Bedarf, Übergabe, Zuordnung) -&gt; in Zwischen-/ Endergebnis aufgeführt ?</t>
  </si>
  <si>
    <t>- Warmwasserbereitung (ggf. Erzeuger, Bedarf) -&gt; in Zwischen-/ Endergebnis aufgeführt ?</t>
  </si>
  <si>
    <t>- Lüftung (ggf. Anlage, Erzeuger, Bedarf, Zuordnung) -&gt; in Zwischen-/ Endergebnis aufgeführt ?</t>
  </si>
  <si>
    <t>- Kühlung (ggf. Erzeuger, Rückkühlung, Bedarf, Übergabe, Zuordnung) -&gt; in Zwischen-/ Endergebnis aufgeführt ?</t>
  </si>
  <si>
    <t>- Beleuchtung (Anlage, Zuordnung) -&gt; in Zwischen-/ Endergebnis aufgeführt ?</t>
  </si>
  <si>
    <t>- Keine Fehlermeldungen oder plausible Begründung (Kommentar) hierzu ?</t>
  </si>
  <si>
    <t>- Endenergiebilanz zonenweise nach Verwendungszweck prüfen (Plausibilität, Auffälligkeiten) !</t>
  </si>
  <si>
    <t>- Endenergiebilanz nach Energieträger prüfen (Plausibilität, Auffälligkeiten) !</t>
  </si>
  <si>
    <t>- Nutzenergiebilanz zonenweise prüfen (Plausibilität, Auffälligkeiten) !</t>
  </si>
  <si>
    <t>- Nutzenergiebilanz monatsweise prüfen (Plausibilität, Auffälligkeiten) !</t>
  </si>
  <si>
    <t>- Nutz-/ Endenergie Nichtwohnbereich erscheint in Ordnung (Faktoren beachten) ?</t>
  </si>
  <si>
    <t>- Endergebnisse Nichtwohnbereich erscheinen insgesamt plausibel -&gt; sonst Zwischenergebnisse prüfen !</t>
  </si>
  <si>
    <t>- Eintragungen Stromproduktion (falls vorh.) erscheinen plausibel ?</t>
  </si>
  <si>
    <t>- Qp-Anforderungswert und Unterschreitung erscheinen in Ordnung ?</t>
  </si>
  <si>
    <t>- mittlere Wärmedurchgangskoeffizienten [Ū] und Unterschreitungen erscheinen in Ordnung ?</t>
  </si>
  <si>
    <t>- Zwischenergebnisse erscheinen insgesamt plausibel -&gt; sonst Nachforderung / ggf. ausführliche Berechnungen prüfen !</t>
  </si>
  <si>
    <t>- Endergebnisse Wohnbereich (falls vorh.) erscheinen insgesamt plausibel -&gt; sonst Nachforderung / ggf. Berechnungen prüfen !</t>
  </si>
  <si>
    <t>- Nutz-/ Endenergie Wohnbereich erscheint in Ordnung (Faktoren beachten) ?</t>
  </si>
  <si>
    <t>- spezifischer Transmissionswärmeverlust [H'T] und Unterschreitung erscheinen in Ordnung ?</t>
  </si>
  <si>
    <t>- Primärenergie Qp Wohnbereich erscheint in Ordnung ?</t>
  </si>
  <si>
    <t>- Primärenergie Qp Nichtwohnbereich erscheint in Ordnung ?</t>
  </si>
  <si>
    <t>- Anforderungen an die Freiburger Effizienzhausstandards nach Prüfung erfüllt (bzw. plausible Ausnahme) ?</t>
  </si>
  <si>
    <t>Checkliste zur Prüfung</t>
  </si>
  <si>
    <t>Unterschrift Prüfer, Stempel</t>
  </si>
  <si>
    <t>Objekt:</t>
  </si>
  <si>
    <t>In dieses Kommentarfeld können Erläuterungen zu den Berechnungen (z.B. zu außergewöhnlichen Techniken oder zu Auffälligkeiten) sowie Absprachen zu evtl. Ausnahmeregelungen zum Freiburger Effizienzhausstandard eingetragen werden.</t>
  </si>
  <si>
    <t>Version 3.0</t>
  </si>
  <si>
    <t>Die folgenden Tabellenblätter dienen zur Erstellung des Nachweises für den Freiburger Effizienzhausstandard 70 (Büro). Der Nachweis muss für Neubauten mit überwiegender Büro- oder Dienstleistungsnutzung erstellt werden. Für gemischt genutzte Gebäude mit Wohnnutzung muss für den Wohnbereich getrennt der Freiburger Effizienzhausstandard 55 nachgewiesen werden. Weitere Einzelheiten sind dem Infoblatt zu den Freiburger Effizienzhausstandards zu entnehmen.
Der Nachweis muss von dem Sachverständigen (ausstellungsberechtigte Person nach GEG) ausgefüllt werden, welcher auch den Energiebedarfsausweis für das Objekt erstellt.  Es ist pro Gebäude bzw. Objekt, für das ein Energiebedarfsausweis erstellt wird, eine Excel-Datei auszufüllen und zusammen mit den ausgedruckten Tabellenblättern (außer Anleitung) einzureichen.</t>
  </si>
  <si>
    <t>Dieses Blatt dient zur Eintragung der folgende Berechnungsergebnisse für den Nichtwohnbereich (Berechnung nach DIN V 18599 mit den Randbedingungen nach GEG, als spezifische Werte einzutragen):
- Nutzenergie Heizung und Kühlung für die einzelnen Zonen (Jahresbilanz)
- Nutzenergie Heizung und Kühlung monatsweise
- Endenergie Heizung, Warmwasser, Beleuchtung, Lüftung und Kühlung monatsweise
- Endenergie Heizung, Warmwasser, Beleuchtung, Lüftung und Kühlung für die einzelnen Zonen (Jahresbilanz)
- Endenergie Heizung, Warmwasser, Beleuchtung, Lüftung und Kühlung nach verwendetem Energieträger (Jahresbilanz)
Hierzu gibt es entprechende Diagramme (automatisch erzeugt) zur grafischen Darstellung der Ergebnisse.</t>
  </si>
  <si>
    <r>
      <t>In dieses Tabellenblatt müssen die wichtigsten GEG-Berechnungsergebnisse zum Nachweis des Freiburger Effizienzhausstandards eingetragen werden (getrennt nach Nichtwohn- und Wohnbereich, soweit vorhanden). Es handelt sich hierbei um den Energiebedarf (Nutz-, End- und Primärenergiebedarf nach Verwendungszweck) für das gesamte Gebäude bzw. Objekt, sowie um die entsprechenden Kennwerte zur Beurteilung der Dämmfähigkeit der Gebäudehülle (H</t>
    </r>
    <r>
      <rPr>
        <vertAlign val="subscript"/>
        <sz val="10"/>
        <color indexed="8"/>
        <rFont val="Arial"/>
        <family val="2"/>
      </rPr>
      <t>T</t>
    </r>
    <r>
      <rPr>
        <sz val="10"/>
        <color indexed="8"/>
        <rFont val="Arial"/>
        <family val="2"/>
      </rPr>
      <t xml:space="preserve">' bei Wohngebäudebereichen, </t>
    </r>
    <r>
      <rPr>
        <sz val="10"/>
        <color indexed="8"/>
        <rFont val="Calibri"/>
        <family val="2"/>
      </rPr>
      <t>Ū</t>
    </r>
    <r>
      <rPr>
        <sz val="10"/>
        <color indexed="8"/>
        <rFont val="Arial"/>
        <family val="2"/>
      </rPr>
      <t xml:space="preserve"> bei Nichtwohngebäudebereichen).</t>
    </r>
  </si>
  <si>
    <t>Stromproduktion anrechenbar nach §23 GEG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</si>
</sst>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46">
    <font>
      <sz val="11"/>
      <color theme="1"/>
      <name val="Calibri"/>
      <family val="2"/>
      <scheme val="minor"/>
    </font>
    <font>
      <sz val="10"/>
      <color indexed="8"/>
      <name val="Arial"/>
      <family val="2"/>
    </font>
    <font>
      <sz val="10"/>
      <name val="Arial"/>
      <family val="2"/>
    </font>
    <font>
      <vertAlign val="subscript"/>
      <sz val="10"/>
      <color indexed="8"/>
      <name val="Arial"/>
      <family val="2"/>
    </font>
    <font>
      <sz val="10"/>
      <name val="Frutiger 45 Light"/>
      <family val="2"/>
    </font>
    <font>
      <vertAlign val="subscript"/>
      <sz val="10"/>
      <name val="Arial"/>
      <family val="2"/>
    </font>
    <font>
      <b/>
      <sz val="10"/>
      <color indexed="8"/>
      <name val="Arial"/>
      <family val="2"/>
    </font>
    <font>
      <b/>
      <sz val="10"/>
      <name val="Arial"/>
      <family val="2"/>
    </font>
    <font>
      <b/>
      <vertAlign val="subscript"/>
      <sz val="10"/>
      <color indexed="8"/>
      <name val="Arial"/>
      <family val="2"/>
    </font>
    <font>
      <b/>
      <sz val="10"/>
      <name val="Calibri"/>
      <family val="2"/>
    </font>
    <font>
      <sz val="10"/>
      <name val="Calibri"/>
      <family val="2"/>
    </font>
    <font>
      <sz val="9"/>
      <color indexed="81"/>
      <name val="Tahoma"/>
      <family val="2"/>
    </font>
    <font>
      <b/>
      <sz val="11"/>
      <color indexed="8"/>
      <name val="Calibri"/>
      <family val="2"/>
    </font>
    <font>
      <sz val="11"/>
      <color indexed="10"/>
      <name val="Calibri"/>
      <family val="2"/>
    </font>
    <font>
      <sz val="11"/>
      <color indexed="8"/>
      <name val="Arial"/>
      <family val="2"/>
    </font>
    <font>
      <sz val="14"/>
      <color indexed="8"/>
      <name val="Arial"/>
      <family val="2"/>
    </font>
    <font>
      <sz val="10"/>
      <color indexed="8"/>
      <name val="Arial"/>
      <family val="2"/>
    </font>
    <font>
      <b/>
      <sz val="11"/>
      <color indexed="8"/>
      <name val="Arial"/>
      <family val="2"/>
    </font>
    <font>
      <b/>
      <sz val="14"/>
      <color indexed="8"/>
      <name val="Arial"/>
      <family val="2"/>
    </font>
    <font>
      <b/>
      <sz val="20"/>
      <color indexed="8"/>
      <name val="Arial"/>
      <family val="2"/>
    </font>
    <font>
      <b/>
      <sz val="10"/>
      <color indexed="8"/>
      <name val="Arial"/>
      <family val="2"/>
    </font>
    <font>
      <sz val="10"/>
      <color indexed="10"/>
      <name val="Arial"/>
      <family val="2"/>
    </font>
    <font>
      <b/>
      <sz val="10"/>
      <color indexed="10"/>
      <name val="Arial"/>
      <family val="2"/>
    </font>
    <font>
      <sz val="10"/>
      <color indexed="8"/>
      <name val="Calibri"/>
      <family val="2"/>
    </font>
    <font>
      <sz val="8"/>
      <color indexed="8"/>
      <name val="Arial"/>
      <family val="2"/>
    </font>
    <font>
      <sz val="8"/>
      <color indexed="8"/>
      <name val="Calibri"/>
      <family val="2"/>
    </font>
    <font>
      <sz val="8"/>
      <name val="Calibri"/>
      <family val="2"/>
    </font>
    <font>
      <sz val="8"/>
      <name val="Arial"/>
      <family val="2"/>
    </font>
    <font>
      <b/>
      <sz val="11"/>
      <name val="Arial"/>
      <family val="2"/>
    </font>
    <font>
      <b/>
      <sz val="12"/>
      <name val="Arial"/>
      <family val="2"/>
    </font>
    <font>
      <vertAlign val="subscript"/>
      <sz val="9"/>
      <color indexed="81"/>
      <name val="Tahoma"/>
      <family val="2"/>
    </font>
    <font>
      <sz val="10"/>
      <color indexed="23"/>
      <name val="Arial"/>
      <family val="2"/>
    </font>
    <font>
      <b/>
      <sz val="11"/>
      <color theme="1"/>
      <name val="Calibri"/>
      <family val="2"/>
      <scheme val="minor"/>
    </font>
    <font>
      <b/>
      <sz val="12"/>
      <name val="Calibri"/>
      <family val="2"/>
      <scheme val="minor"/>
    </font>
    <font>
      <sz val="10"/>
      <color rgb="FFFF0000"/>
      <name val="Arial"/>
      <family val="2"/>
    </font>
    <font>
      <sz val="10"/>
      <color theme="0" tint="-0.499984740745262"/>
      <name val="Arial"/>
      <family val="2"/>
    </font>
    <font>
      <sz val="11"/>
      <color theme="0" tint="-0.499984740745262"/>
      <name val="Calibri"/>
      <family val="2"/>
    </font>
    <font>
      <sz val="10"/>
      <color theme="1"/>
      <name val="Arial"/>
      <family val="2"/>
    </font>
    <font>
      <sz val="11"/>
      <color theme="0" tint="-0.499984740745262"/>
      <name val="Calibri"/>
      <family val="2"/>
      <scheme val="minor"/>
    </font>
    <font>
      <sz val="8"/>
      <color theme="0" tint="-0.499984740745262"/>
      <name val="Arial"/>
      <family val="2"/>
    </font>
    <font>
      <b/>
      <sz val="11"/>
      <color theme="1"/>
      <name val="Arial"/>
      <family val="2"/>
    </font>
    <font>
      <sz val="14"/>
      <color theme="0" tint="-0.499984740745262"/>
      <name val="Arial"/>
      <family val="2"/>
    </font>
    <font>
      <b/>
      <sz val="20"/>
      <color theme="0" tint="-0.499984740745262"/>
      <name val="Arial"/>
      <family val="2"/>
    </font>
    <font>
      <sz val="11"/>
      <color theme="0" tint="-0.499984740745262"/>
      <name val="Arial"/>
      <family val="2"/>
    </font>
    <font>
      <sz val="10"/>
      <color theme="1"/>
      <name val="Calibri"/>
      <family val="2"/>
      <scheme val="minor"/>
    </font>
    <font>
      <sz val="11"/>
      <color theme="1"/>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cellStyleXfs>
  <cellXfs count="246">
    <xf numFmtId="0" fontId="0" fillId="0" borderId="0" xfId="0"/>
    <xf numFmtId="0" fontId="14" fillId="0" borderId="0" xfId="0" applyFont="1"/>
    <xf numFmtId="0" fontId="15" fillId="0" borderId="0" xfId="0" applyFont="1"/>
    <xf numFmtId="0" fontId="18" fillId="0" borderId="0" xfId="0" applyFont="1"/>
    <xf numFmtId="0" fontId="19" fillId="0" borderId="0" xfId="0" applyFont="1"/>
    <xf numFmtId="0" fontId="14" fillId="0" borderId="1" xfId="0" applyFont="1" applyBorder="1"/>
    <xf numFmtId="49" fontId="0" fillId="0" borderId="0" xfId="0" applyNumberFormat="1"/>
    <xf numFmtId="49" fontId="12" fillId="0" borderId="0" xfId="0" applyNumberFormat="1" applyFont="1"/>
    <xf numFmtId="49" fontId="20" fillId="0" borderId="0" xfId="0" applyNumberFormat="1" applyFont="1"/>
    <xf numFmtId="49" fontId="16" fillId="0" borderId="0" xfId="0" applyNumberFormat="1" applyFont="1" applyAlignment="1">
      <alignment horizontal="left" vertical="top" wrapText="1" shrinkToFit="1"/>
    </xf>
    <xf numFmtId="49" fontId="6" fillId="0" borderId="0" xfId="0" applyNumberFormat="1" applyFont="1"/>
    <xf numFmtId="0" fontId="15" fillId="0" borderId="0" xfId="0" applyFont="1" applyProtection="1">
      <protection hidden="1"/>
    </xf>
    <xf numFmtId="0" fontId="19" fillId="0" borderId="0" xfId="0" applyFont="1" applyProtection="1">
      <protection hidden="1"/>
    </xf>
    <xf numFmtId="0" fontId="18" fillId="0" borderId="0" xfId="0" applyFont="1" applyFill="1" applyProtection="1">
      <protection hidden="1"/>
    </xf>
    <xf numFmtId="0" fontId="18" fillId="0" borderId="0" xfId="0" applyFont="1" applyProtection="1">
      <protection hidden="1"/>
    </xf>
    <xf numFmtId="0" fontId="14" fillId="0" borderId="1" xfId="0" applyFont="1" applyBorder="1" applyProtection="1">
      <protection hidden="1"/>
    </xf>
    <xf numFmtId="0" fontId="28" fillId="4" borderId="2" xfId="0" applyFont="1" applyFill="1" applyBorder="1" applyProtection="1">
      <protection hidden="1"/>
    </xf>
    <xf numFmtId="0" fontId="28" fillId="4" borderId="3" xfId="0" applyFont="1" applyFill="1" applyBorder="1" applyProtection="1">
      <protection hidden="1"/>
    </xf>
    <xf numFmtId="0" fontId="29" fillId="4" borderId="3" xfId="0" applyFont="1" applyFill="1" applyBorder="1" applyAlignment="1" applyProtection="1">
      <alignment horizontal="right" wrapText="1"/>
      <protection hidden="1"/>
    </xf>
    <xf numFmtId="0" fontId="29" fillId="4" borderId="4" xfId="0" applyFont="1" applyFill="1" applyBorder="1" applyAlignment="1" applyProtection="1">
      <alignment wrapText="1"/>
      <protection hidden="1"/>
    </xf>
    <xf numFmtId="0" fontId="17" fillId="0" borderId="0" xfId="0" applyFont="1" applyProtection="1">
      <protection hidden="1"/>
    </xf>
    <xf numFmtId="0" fontId="2" fillId="4" borderId="5" xfId="0" applyFont="1" applyFill="1" applyBorder="1" applyProtection="1">
      <protection hidden="1"/>
    </xf>
    <xf numFmtId="0" fontId="2" fillId="4" borderId="0" xfId="0" applyFont="1" applyFill="1" applyBorder="1" applyProtection="1">
      <protection hidden="1"/>
    </xf>
    <xf numFmtId="0" fontId="2" fillId="4" borderId="6" xfId="0" applyFont="1" applyFill="1" applyBorder="1" applyProtection="1">
      <protection hidden="1"/>
    </xf>
    <xf numFmtId="0" fontId="1" fillId="0" borderId="5"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0" xfId="0" applyFont="1" applyProtection="1">
      <protection hidden="1"/>
    </xf>
    <xf numFmtId="0" fontId="33" fillId="4" borderId="7" xfId="0" applyFont="1" applyFill="1" applyBorder="1" applyAlignment="1" applyProtection="1">
      <alignment vertical="center"/>
      <protection hidden="1"/>
    </xf>
    <xf numFmtId="0" fontId="1" fillId="0" borderId="8" xfId="0" applyFont="1" applyBorder="1" applyAlignment="1" applyProtection="1">
      <alignment textRotation="90"/>
      <protection hidden="1"/>
    </xf>
    <xf numFmtId="0" fontId="1" fillId="0" borderId="9" xfId="0" applyFont="1" applyBorder="1" applyAlignment="1" applyProtection="1">
      <alignment textRotation="90"/>
      <protection hidden="1"/>
    </xf>
    <xf numFmtId="0" fontId="1" fillId="0" borderId="7" xfId="0" applyFont="1" applyBorder="1" applyAlignment="1" applyProtection="1">
      <alignment textRotation="90"/>
      <protection hidden="1"/>
    </xf>
    <xf numFmtId="0" fontId="2" fillId="0" borderId="10" xfId="0" applyFont="1"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0" fontId="14" fillId="0" borderId="12" xfId="0" applyFont="1" applyFill="1" applyBorder="1" applyProtection="1">
      <protection hidden="1"/>
    </xf>
    <xf numFmtId="0" fontId="14" fillId="0" borderId="10" xfId="0" applyFont="1" applyFill="1" applyBorder="1" applyProtection="1">
      <protection hidden="1"/>
    </xf>
    <xf numFmtId="0" fontId="14" fillId="0" borderId="11" xfId="0" applyFont="1" applyFill="1" applyBorder="1" applyProtection="1">
      <protection hidden="1"/>
    </xf>
    <xf numFmtId="0" fontId="14" fillId="0" borderId="0" xfId="0" applyFont="1" applyProtection="1">
      <protection hidden="1"/>
    </xf>
    <xf numFmtId="0" fontId="2" fillId="0" borderId="0" xfId="0" applyFont="1" applyBorder="1" applyProtection="1">
      <protection hidden="1"/>
    </xf>
    <xf numFmtId="0" fontId="1" fillId="0" borderId="0" xfId="0" applyFont="1" applyBorder="1" applyProtection="1">
      <protection hidden="1"/>
    </xf>
    <xf numFmtId="0" fontId="1" fillId="0" borderId="6" xfId="0" applyFont="1" applyBorder="1" applyProtection="1">
      <protection hidden="1"/>
    </xf>
    <xf numFmtId="0" fontId="14" fillId="0" borderId="5" xfId="0" applyFont="1" applyFill="1" applyBorder="1" applyProtection="1">
      <protection hidden="1"/>
    </xf>
    <xf numFmtId="0" fontId="14" fillId="0" borderId="0" xfId="0" applyFont="1" applyFill="1" applyBorder="1" applyProtection="1">
      <protection hidden="1"/>
    </xf>
    <xf numFmtId="0" fontId="14" fillId="0" borderId="6" xfId="0" applyFont="1" applyFill="1" applyBorder="1" applyProtection="1">
      <protection hidden="1"/>
    </xf>
    <xf numFmtId="0" fontId="2" fillId="0" borderId="9" xfId="0" applyFont="1" applyBorder="1" applyProtection="1">
      <protection hidden="1"/>
    </xf>
    <xf numFmtId="0" fontId="1" fillId="0" borderId="9" xfId="0" applyFont="1" applyBorder="1" applyProtection="1">
      <protection hidden="1"/>
    </xf>
    <xf numFmtId="0" fontId="1" fillId="0" borderId="7" xfId="0" applyFont="1" applyBorder="1" applyProtection="1">
      <protection hidden="1"/>
    </xf>
    <xf numFmtId="0" fontId="14" fillId="0" borderId="8" xfId="0" applyFont="1" applyFill="1" applyBorder="1" applyProtection="1">
      <protection hidden="1"/>
    </xf>
    <xf numFmtId="0" fontId="14" fillId="0" borderId="9" xfId="0" applyFont="1" applyFill="1" applyBorder="1" applyProtection="1">
      <protection hidden="1"/>
    </xf>
    <xf numFmtId="0" fontId="14" fillId="0" borderId="7" xfId="0" applyFont="1" applyFill="1" applyBorder="1" applyProtection="1">
      <protection hidden="1"/>
    </xf>
    <xf numFmtId="0" fontId="14" fillId="0" borderId="12" xfId="0" applyFont="1" applyBorder="1" applyProtection="1">
      <protection hidden="1"/>
    </xf>
    <xf numFmtId="0" fontId="14" fillId="0" borderId="10" xfId="0" applyFont="1" applyBorder="1" applyProtection="1">
      <protection hidden="1"/>
    </xf>
    <xf numFmtId="0" fontId="14" fillId="0" borderId="11" xfId="0" applyFont="1" applyBorder="1" applyProtection="1">
      <protection hidden="1"/>
    </xf>
    <xf numFmtId="0" fontId="14" fillId="0" borderId="5" xfId="0" applyFont="1" applyBorder="1" applyProtection="1">
      <protection hidden="1"/>
    </xf>
    <xf numFmtId="0" fontId="14" fillId="0" borderId="0" xfId="0" applyFont="1" applyBorder="1" applyProtection="1">
      <protection hidden="1"/>
    </xf>
    <xf numFmtId="0" fontId="14" fillId="0" borderId="6" xfId="0" applyFont="1" applyBorder="1" applyProtection="1">
      <protection hidden="1"/>
    </xf>
    <xf numFmtId="0" fontId="14" fillId="0" borderId="8" xfId="0" applyFont="1" applyBorder="1" applyProtection="1">
      <protection hidden="1"/>
    </xf>
    <xf numFmtId="0" fontId="14" fillId="0" borderId="9" xfId="0" applyFont="1" applyBorder="1" applyProtection="1">
      <protection hidden="1"/>
    </xf>
    <xf numFmtId="0" fontId="14" fillId="0" borderId="7" xfId="0" applyFont="1" applyBorder="1" applyProtection="1">
      <protection hidden="1"/>
    </xf>
    <xf numFmtId="0" fontId="1" fillId="0" borderId="12" xfId="0" applyFont="1" applyBorder="1" applyProtection="1">
      <protection hidden="1"/>
    </xf>
    <xf numFmtId="0" fontId="1" fillId="0" borderId="5" xfId="0" applyFont="1" applyBorder="1" applyProtection="1">
      <protection hidden="1"/>
    </xf>
    <xf numFmtId="0" fontId="1" fillId="0" borderId="8" xfId="0" applyFont="1" applyBorder="1" applyProtection="1">
      <protection hidden="1"/>
    </xf>
    <xf numFmtId="0" fontId="1" fillId="2" borderId="10" xfId="0" applyFont="1" applyFill="1" applyBorder="1" applyAlignment="1" applyProtection="1">
      <alignment horizontal="center"/>
      <protection locked="0"/>
    </xf>
    <xf numFmtId="0" fontId="16" fillId="2" borderId="10" xfId="0" applyFont="1" applyFill="1" applyBorder="1" applyAlignment="1" applyProtection="1">
      <alignment horizontal="center"/>
      <protection locked="0"/>
    </xf>
    <xf numFmtId="0" fontId="16" fillId="2" borderId="11" xfId="0" applyFont="1" applyFill="1" applyBorder="1" applyAlignment="1" applyProtection="1">
      <alignment horizontal="center"/>
      <protection locked="0"/>
    </xf>
    <xf numFmtId="0" fontId="16" fillId="2" borderId="5"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6" fillId="2" borderId="6" xfId="0" applyFont="1" applyFill="1" applyBorder="1" applyAlignment="1" applyProtection="1">
      <alignment horizontal="center"/>
      <protection locked="0"/>
    </xf>
    <xf numFmtId="0" fontId="16"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6" fillId="2" borderId="9" xfId="0" applyFont="1" applyFill="1" applyBorder="1" applyAlignment="1" applyProtection="1">
      <alignment horizontal="center"/>
      <protection locked="0"/>
    </xf>
    <xf numFmtId="0" fontId="16" fillId="2" borderId="7" xfId="0" applyFont="1" applyFill="1" applyBorder="1" applyAlignment="1" applyProtection="1">
      <alignment horizontal="center"/>
      <protection locked="0"/>
    </xf>
    <xf numFmtId="0" fontId="2" fillId="0" borderId="0" xfId="0" applyFont="1" applyProtection="1">
      <protection hidden="1"/>
    </xf>
    <xf numFmtId="0" fontId="0" fillId="0" borderId="0" xfId="0" applyProtection="1">
      <protection hidden="1"/>
    </xf>
    <xf numFmtId="0" fontId="16" fillId="0" borderId="0" xfId="0" applyFont="1" applyFill="1" applyProtection="1">
      <protection hidden="1"/>
    </xf>
    <xf numFmtId="0" fontId="16" fillId="0" borderId="0" xfId="0" applyFont="1" applyProtection="1">
      <protection hidden="1"/>
    </xf>
    <xf numFmtId="164" fontId="16" fillId="0" borderId="0" xfId="0" applyNumberFormat="1" applyFont="1" applyFill="1" applyProtection="1">
      <protection hidden="1"/>
    </xf>
    <xf numFmtId="0" fontId="2" fillId="0" borderId="0" xfId="0" applyFont="1" applyFill="1" applyProtection="1">
      <protection hidden="1"/>
    </xf>
    <xf numFmtId="2" fontId="16" fillId="0" borderId="0" xfId="0" applyNumberFormat="1" applyFont="1" applyFill="1" applyProtection="1">
      <protection hidden="1"/>
    </xf>
    <xf numFmtId="9" fontId="16" fillId="0" borderId="0" xfId="0" applyNumberFormat="1" applyFont="1" applyProtection="1">
      <protection hidden="1"/>
    </xf>
    <xf numFmtId="0" fontId="1" fillId="0" borderId="0" xfId="0" applyFont="1" applyFill="1" applyProtection="1">
      <protection hidden="1"/>
    </xf>
    <xf numFmtId="166" fontId="16" fillId="0" borderId="0" xfId="0" applyNumberFormat="1" applyFont="1" applyFill="1" applyProtection="1">
      <protection hidden="1"/>
    </xf>
    <xf numFmtId="0" fontId="17" fillId="0" borderId="0" xfId="0" applyFont="1" applyFill="1" applyAlignment="1" applyProtection="1">
      <alignment wrapText="1"/>
      <protection hidden="1"/>
    </xf>
    <xf numFmtId="0" fontId="2" fillId="0" borderId="0" xfId="0" applyFont="1" applyAlignment="1" applyProtection="1">
      <alignment wrapText="1"/>
      <protection hidden="1"/>
    </xf>
    <xf numFmtId="0" fontId="14" fillId="0" borderId="0" xfId="0" applyFont="1" applyFill="1" applyProtection="1">
      <protection hidden="1"/>
    </xf>
    <xf numFmtId="0" fontId="2" fillId="0" borderId="0" xfId="0" applyFont="1" applyFill="1" applyAlignment="1" applyProtection="1">
      <alignment horizontal="right"/>
      <protection hidden="1"/>
    </xf>
    <xf numFmtId="0" fontId="24" fillId="0" borderId="0" xfId="0" applyFont="1" applyProtection="1">
      <protection hidden="1"/>
    </xf>
    <xf numFmtId="49" fontId="24" fillId="0" borderId="0" xfId="0" applyNumberFormat="1" applyFont="1" applyProtection="1">
      <protection hidden="1"/>
    </xf>
    <xf numFmtId="164" fontId="16" fillId="3" borderId="0" xfId="0" applyNumberFormat="1" applyFont="1" applyFill="1" applyProtection="1">
      <protection locked="0"/>
    </xf>
    <xf numFmtId="166" fontId="16" fillId="3" borderId="0" xfId="0" applyNumberFormat="1" applyFont="1" applyFill="1" applyProtection="1">
      <protection locked="0"/>
    </xf>
    <xf numFmtId="2" fontId="16" fillId="3" borderId="0" xfId="0" applyNumberFormat="1" applyFont="1" applyFill="1" applyProtection="1">
      <protection locked="0"/>
    </xf>
    <xf numFmtId="0" fontId="24" fillId="2" borderId="0" xfId="0" applyFont="1" applyFill="1" applyProtection="1">
      <protection locked="0"/>
    </xf>
    <xf numFmtId="0" fontId="16" fillId="2" borderId="0" xfId="0" applyFont="1" applyFill="1" applyProtection="1">
      <protection locked="0"/>
    </xf>
    <xf numFmtId="0" fontId="0" fillId="0" borderId="0" xfId="0" applyAlignment="1" applyProtection="1">
      <protection hidden="1"/>
    </xf>
    <xf numFmtId="0" fontId="27" fillId="0" borderId="0" xfId="2" applyFont="1" applyProtection="1">
      <protection hidden="1"/>
    </xf>
    <xf numFmtId="0" fontId="20" fillId="0" borderId="0" xfId="0" applyFont="1" applyProtection="1">
      <protection hidden="1"/>
    </xf>
    <xf numFmtId="0" fontId="16" fillId="0" borderId="0" xfId="0" applyFont="1" applyAlignment="1" applyProtection="1">
      <alignment wrapText="1"/>
      <protection hidden="1"/>
    </xf>
    <xf numFmtId="0" fontId="1" fillId="0" borderId="0" xfId="0" applyFont="1" applyAlignment="1" applyProtection="1">
      <alignment wrapText="1"/>
      <protection hidden="1"/>
    </xf>
    <xf numFmtId="0" fontId="16" fillId="0" borderId="0" xfId="0" applyFont="1" applyAlignment="1" applyProtection="1">
      <protection hidden="1"/>
    </xf>
    <xf numFmtId="0" fontId="0" fillId="0" borderId="1" xfId="0" applyBorder="1" applyProtection="1">
      <protection hidden="1"/>
    </xf>
    <xf numFmtId="0" fontId="7" fillId="0" borderId="0" xfId="0" applyFont="1" applyProtection="1">
      <protection hidden="1"/>
    </xf>
    <xf numFmtId="3" fontId="16" fillId="0" borderId="0" xfId="0" applyNumberFormat="1" applyFont="1" applyFill="1" applyProtection="1">
      <protection hidden="1"/>
    </xf>
    <xf numFmtId="0" fontId="2" fillId="0" borderId="0" xfId="0" applyFont="1" applyAlignment="1" applyProtection="1">
      <alignment horizontal="right"/>
      <protection hidden="1"/>
    </xf>
    <xf numFmtId="0" fontId="21" fillId="0" borderId="0" xfId="0" applyFont="1" applyAlignment="1" applyProtection="1">
      <alignment horizontal="left"/>
      <protection hidden="1"/>
    </xf>
    <xf numFmtId="165" fontId="16" fillId="0" borderId="0" xfId="0" applyNumberFormat="1" applyFont="1" applyFill="1" applyProtection="1">
      <protection hidden="1"/>
    </xf>
    <xf numFmtId="0" fontId="12" fillId="0" borderId="0" xfId="0" applyFont="1" applyProtection="1">
      <protection hidden="1"/>
    </xf>
    <xf numFmtId="0" fontId="20" fillId="0" borderId="0" xfId="0" applyFont="1" applyFill="1" applyProtection="1">
      <protection hidden="1"/>
    </xf>
    <xf numFmtId="0" fontId="0" fillId="0" borderId="0" xfId="0" applyFont="1" applyProtection="1">
      <protection hidden="1"/>
    </xf>
    <xf numFmtId="0" fontId="0" fillId="0" borderId="0" xfId="0" applyFill="1" applyProtection="1">
      <protection hidden="1"/>
    </xf>
    <xf numFmtId="0" fontId="13" fillId="0" borderId="0" xfId="0" applyFont="1" applyFill="1" applyProtection="1">
      <protection hidden="1"/>
    </xf>
    <xf numFmtId="0" fontId="21" fillId="0" borderId="0" xfId="0" applyFont="1" applyFill="1" applyProtection="1">
      <protection hidden="1"/>
    </xf>
    <xf numFmtId="165" fontId="21" fillId="0" borderId="0" xfId="0" applyNumberFormat="1" applyFont="1" applyFill="1" applyProtection="1">
      <protection hidden="1"/>
    </xf>
    <xf numFmtId="0" fontId="7" fillId="0" borderId="0" xfId="0" applyFont="1" applyFill="1" applyProtection="1">
      <protection hidden="1"/>
    </xf>
    <xf numFmtId="0" fontId="22" fillId="0" borderId="0" xfId="0" applyFont="1" applyAlignment="1" applyProtection="1">
      <alignment horizontal="left"/>
      <protection hidden="1"/>
    </xf>
    <xf numFmtId="0" fontId="1" fillId="0" borderId="0" xfId="0" applyNumberFormat="1" applyFont="1" applyAlignment="1" applyProtection="1">
      <alignment horizontal="right"/>
      <protection hidden="1"/>
    </xf>
    <xf numFmtId="0" fontId="1" fillId="0" borderId="1" xfId="0" applyNumberFormat="1" applyFont="1" applyBorder="1" applyAlignment="1" applyProtection="1">
      <alignment horizontal="right"/>
      <protection hidden="1"/>
    </xf>
    <xf numFmtId="14" fontId="1" fillId="3" borderId="0" xfId="0" applyNumberFormat="1" applyFont="1" applyFill="1" applyAlignment="1" applyProtection="1">
      <alignment horizontal="left"/>
      <protection locked="0"/>
    </xf>
    <xf numFmtId="0" fontId="2" fillId="0" borderId="3" xfId="0" applyFont="1" applyBorder="1" applyAlignment="1" applyProtection="1">
      <alignment wrapText="1"/>
      <protection hidden="1"/>
    </xf>
    <xf numFmtId="0" fontId="34" fillId="0" borderId="0" xfId="0" applyFont="1" applyProtection="1">
      <protection hidden="1"/>
    </xf>
    <xf numFmtId="166" fontId="1" fillId="0" borderId="0" xfId="0" applyNumberFormat="1" applyFont="1" applyFill="1" applyAlignment="1" applyProtection="1">
      <alignment horizontal="right"/>
      <protection hidden="1"/>
    </xf>
    <xf numFmtId="0" fontId="1" fillId="0" borderId="0" xfId="0" applyFont="1" applyAlignment="1" applyProtection="1">
      <alignment horizontal="right"/>
      <protection hidden="1"/>
    </xf>
    <xf numFmtId="165" fontId="21" fillId="0" borderId="0" xfId="0" applyNumberFormat="1" applyFont="1" applyFill="1" applyAlignment="1" applyProtection="1">
      <alignment horizontal="left"/>
      <protection hidden="1"/>
    </xf>
    <xf numFmtId="165" fontId="2" fillId="0" borderId="0" xfId="0" applyNumberFormat="1" applyFont="1" applyFill="1" applyAlignment="1" applyProtection="1">
      <alignment horizontal="right"/>
      <protection hidden="1"/>
    </xf>
    <xf numFmtId="0" fontId="35" fillId="0" borderId="0" xfId="0" applyFont="1" applyFill="1" applyAlignment="1" applyProtection="1">
      <alignment horizontal="right"/>
      <protection hidden="1"/>
    </xf>
    <xf numFmtId="0" fontId="36" fillId="0" borderId="0" xfId="0" applyFont="1" applyFill="1" applyAlignment="1" applyProtection="1">
      <alignment horizontal="right"/>
      <protection hidden="1"/>
    </xf>
    <xf numFmtId="0" fontId="1" fillId="2" borderId="12" xfId="0" applyFont="1" applyFill="1" applyBorder="1" applyAlignment="1" applyProtection="1">
      <alignment horizontal="center"/>
      <protection locked="0"/>
    </xf>
    <xf numFmtId="2" fontId="35" fillId="0" borderId="0" xfId="0" applyNumberFormat="1" applyFont="1" applyFill="1" applyProtection="1">
      <protection hidden="1"/>
    </xf>
    <xf numFmtId="0" fontId="27" fillId="0" borderId="0" xfId="2" applyFont="1" applyAlignment="1" applyProtection="1">
      <alignment horizontal="right"/>
      <protection hidden="1"/>
    </xf>
    <xf numFmtId="0" fontId="1" fillId="0" borderId="0" xfId="0" applyFont="1" applyFill="1" applyAlignment="1" applyProtection="1">
      <alignment wrapText="1"/>
      <protection hidden="1"/>
    </xf>
    <xf numFmtId="49" fontId="24" fillId="2" borderId="0" xfId="0" applyNumberFormat="1" applyFont="1" applyFill="1" applyAlignment="1" applyProtection="1">
      <protection locked="0"/>
    </xf>
    <xf numFmtId="2" fontId="1" fillId="3" borderId="0" xfId="0" applyNumberFormat="1" applyFont="1" applyFill="1" applyProtection="1">
      <protection locked="0"/>
    </xf>
    <xf numFmtId="0" fontId="37" fillId="0" borderId="0" xfId="0" applyFont="1" applyProtection="1">
      <protection hidden="1"/>
    </xf>
    <xf numFmtId="0" fontId="37" fillId="0" borderId="0" xfId="0" applyFont="1" applyAlignment="1" applyProtection="1">
      <alignment horizontal="right"/>
      <protection hidden="1"/>
    </xf>
    <xf numFmtId="49" fontId="1" fillId="0" borderId="0" xfId="0" applyNumberFormat="1" applyFont="1" applyFill="1" applyProtection="1">
      <protection hidden="1"/>
    </xf>
    <xf numFmtId="2" fontId="37" fillId="0" borderId="0" xfId="0" applyNumberFormat="1" applyFont="1" applyAlignment="1"/>
    <xf numFmtId="2" fontId="37" fillId="0" borderId="0" xfId="0" applyNumberFormat="1" applyFont="1" applyProtection="1">
      <protection hidden="1"/>
    </xf>
    <xf numFmtId="0" fontId="38" fillId="0" borderId="0" xfId="0" applyFont="1" applyProtection="1">
      <protection hidden="1"/>
    </xf>
    <xf numFmtId="0" fontId="35" fillId="0" borderId="0" xfId="0" applyFont="1" applyProtection="1">
      <protection hidden="1"/>
    </xf>
    <xf numFmtId="0" fontId="39" fillId="0" borderId="0" xfId="0" applyFont="1" applyProtection="1">
      <protection hidden="1"/>
    </xf>
    <xf numFmtId="3" fontId="35" fillId="0" borderId="0" xfId="0" applyNumberFormat="1" applyFont="1" applyFill="1" applyProtection="1">
      <protection hidden="1"/>
    </xf>
    <xf numFmtId="2" fontId="39" fillId="0" borderId="0" xfId="0" applyNumberFormat="1" applyFont="1" applyFill="1" applyAlignment="1" applyProtection="1">
      <alignment horizontal="left"/>
      <protection hidden="1"/>
    </xf>
    <xf numFmtId="0" fontId="34" fillId="0" borderId="0" xfId="0" applyFont="1" applyAlignment="1" applyProtection="1">
      <alignment wrapText="1"/>
      <protection hidden="1"/>
    </xf>
    <xf numFmtId="0" fontId="34" fillId="0" borderId="0" xfId="0" applyFont="1" applyAlignment="1" applyProtection="1">
      <alignment horizontal="right" vertical="top"/>
      <protection hidden="1"/>
    </xf>
    <xf numFmtId="0" fontId="40" fillId="0" borderId="0" xfId="0" applyFont="1" applyProtection="1">
      <protection hidden="1"/>
    </xf>
    <xf numFmtId="2" fontId="39" fillId="0" borderId="0" xfId="0" applyNumberFormat="1" applyFont="1" applyFill="1" applyAlignment="1" applyProtection="1">
      <alignment horizontal="right"/>
      <protection hidden="1"/>
    </xf>
    <xf numFmtId="0" fontId="1" fillId="2" borderId="5" xfId="0" applyFont="1" applyFill="1" applyBorder="1" applyAlignment="1" applyProtection="1">
      <alignment horizontal="center"/>
      <protection locked="0"/>
    </xf>
    <xf numFmtId="0" fontId="1" fillId="0" borderId="0" xfId="0" applyNumberFormat="1" applyFont="1" applyBorder="1" applyAlignment="1" applyProtection="1">
      <alignment horizontal="right"/>
      <protection hidden="1"/>
    </xf>
    <xf numFmtId="0" fontId="24" fillId="0" borderId="10" xfId="0" applyFont="1" applyBorder="1" applyProtection="1">
      <protection hidden="1"/>
    </xf>
    <xf numFmtId="0" fontId="24" fillId="0" borderId="0" xfId="0" applyFont="1" applyBorder="1" applyProtection="1">
      <protection hidden="1"/>
    </xf>
    <xf numFmtId="0" fontId="24" fillId="0" borderId="9" xfId="0" applyFont="1" applyBorder="1" applyProtection="1">
      <protection hidden="1"/>
    </xf>
    <xf numFmtId="0" fontId="24" fillId="0" borderId="11" xfId="0" applyFont="1" applyBorder="1" applyProtection="1">
      <protection hidden="1"/>
    </xf>
    <xf numFmtId="0" fontId="24" fillId="0" borderId="6" xfId="0" applyFont="1" applyBorder="1" applyProtection="1">
      <protection hidden="1"/>
    </xf>
    <xf numFmtId="0" fontId="24" fillId="0" borderId="7" xfId="0" applyFont="1" applyBorder="1" applyProtection="1">
      <protection hidden="1"/>
    </xf>
    <xf numFmtId="0" fontId="41" fillId="0" borderId="0" xfId="0" applyFont="1" applyProtection="1">
      <protection hidden="1"/>
    </xf>
    <xf numFmtId="0" fontId="42" fillId="0" borderId="0" xfId="0" applyFont="1" applyProtection="1">
      <protection hidden="1"/>
    </xf>
    <xf numFmtId="0" fontId="43" fillId="0" borderId="0" xfId="0" applyFont="1" applyProtection="1">
      <protection hidden="1"/>
    </xf>
    <xf numFmtId="0" fontId="35" fillId="0" borderId="0" xfId="0" applyNumberFormat="1" applyFont="1" applyAlignment="1" applyProtection="1">
      <alignment horizontal="right"/>
      <protection hidden="1"/>
    </xf>
    <xf numFmtId="0" fontId="35" fillId="0" borderId="1" xfId="0" applyNumberFormat="1" applyFont="1" applyBorder="1" applyAlignment="1" applyProtection="1">
      <alignment horizontal="right"/>
      <protection hidden="1"/>
    </xf>
    <xf numFmtId="0" fontId="35" fillId="0" borderId="0" xfId="0" applyFont="1" applyAlignment="1" applyProtection="1">
      <alignment wrapText="1"/>
      <protection hidden="1"/>
    </xf>
    <xf numFmtId="165" fontId="35" fillId="0" borderId="0" xfId="0" applyNumberFormat="1" applyFont="1" applyProtection="1">
      <protection hidden="1"/>
    </xf>
    <xf numFmtId="0" fontId="35" fillId="0" borderId="0" xfId="0" applyFont="1" applyAlignment="1" applyProtection="1">
      <alignment horizontal="right" wrapText="1"/>
      <protection hidden="1"/>
    </xf>
    <xf numFmtId="0" fontId="6" fillId="0" borderId="0" xfId="0" applyFont="1" applyProtection="1">
      <protection hidden="1"/>
    </xf>
    <xf numFmtId="0" fontId="15" fillId="0" borderId="0" xfId="0" applyFont="1" applyProtection="1"/>
    <xf numFmtId="0" fontId="14" fillId="0" borderId="0" xfId="0" applyFont="1" applyProtection="1"/>
    <xf numFmtId="0" fontId="19" fillId="0" borderId="0" xfId="0" applyFont="1" applyProtection="1"/>
    <xf numFmtId="0" fontId="18" fillId="0" borderId="0" xfId="0" applyFont="1" applyProtection="1"/>
    <xf numFmtId="0" fontId="14" fillId="0" borderId="1" xfId="0" applyFont="1" applyBorder="1" applyProtection="1"/>
    <xf numFmtId="49" fontId="6" fillId="0" borderId="0" xfId="0" applyNumberFormat="1" applyFont="1" applyProtection="1"/>
    <xf numFmtId="49" fontId="0" fillId="0" borderId="0" xfId="0" applyNumberFormat="1" applyProtection="1"/>
    <xf numFmtId="49" fontId="1" fillId="0" borderId="0" xfId="0" applyNumberFormat="1" applyFont="1" applyAlignment="1" applyProtection="1">
      <alignment horizontal="left" vertical="top" wrapText="1" shrinkToFit="1"/>
    </xf>
    <xf numFmtId="0" fontId="0" fillId="0" borderId="0" xfId="0" applyProtection="1"/>
    <xf numFmtId="0" fontId="2" fillId="0" borderId="0" xfId="0" applyFont="1" applyProtection="1"/>
    <xf numFmtId="0" fontId="2" fillId="0" borderId="0" xfId="0" applyFont="1" applyAlignment="1" applyProtection="1">
      <alignment horizontal="right"/>
    </xf>
    <xf numFmtId="49" fontId="1" fillId="0" borderId="0" xfId="0" applyNumberFormat="1" applyFont="1" applyAlignment="1" applyProtection="1">
      <alignment horizontal="left" vertical="top" wrapText="1" shrinkToFit="1"/>
      <protection locked="0"/>
    </xf>
    <xf numFmtId="0" fontId="0" fillId="0" borderId="0" xfId="0" applyProtection="1">
      <protection locked="0"/>
    </xf>
    <xf numFmtId="0" fontId="24" fillId="0" borderId="1" xfId="0" applyFont="1" applyBorder="1"/>
    <xf numFmtId="0" fontId="24" fillId="0" borderId="0" xfId="0" applyFont="1"/>
    <xf numFmtId="0" fontId="24" fillId="0" borderId="0" xfId="0" applyFont="1" applyAlignment="1">
      <alignment horizontal="right"/>
    </xf>
    <xf numFmtId="0" fontId="6" fillId="0" borderId="0" xfId="0" applyNumberFormat="1" applyFont="1" applyBorder="1" applyAlignment="1" applyProtection="1">
      <alignment horizontal="right"/>
      <protection hidden="1"/>
    </xf>
    <xf numFmtId="0" fontId="24" fillId="0" borderId="0" xfId="0" applyNumberFormat="1" applyFont="1" applyBorder="1" applyAlignment="1" applyProtection="1">
      <alignment horizontal="right"/>
      <protection hidden="1"/>
    </xf>
    <xf numFmtId="0" fontId="6" fillId="0" borderId="0" xfId="0" applyNumberFormat="1" applyFont="1" applyAlignment="1" applyProtection="1">
      <alignment horizontal="right"/>
      <protection hidden="1"/>
    </xf>
    <xf numFmtId="0" fontId="24" fillId="0" borderId="0" xfId="0" applyNumberFormat="1" applyFont="1" applyAlignment="1" applyProtection="1">
      <alignment horizontal="right"/>
      <protection hidden="1"/>
    </xf>
    <xf numFmtId="0" fontId="0" fillId="0" borderId="0" xfId="0" applyAlignment="1" applyProtection="1">
      <alignment horizontal="left" vertical="top" wrapText="1" shrinkToFit="1"/>
    </xf>
    <xf numFmtId="0" fontId="31" fillId="0" borderId="0" xfId="0" applyFont="1" applyProtection="1">
      <protection hidden="1"/>
    </xf>
    <xf numFmtId="49" fontId="1" fillId="0" borderId="0" xfId="0" applyNumberFormat="1" applyFont="1" applyAlignment="1" applyProtection="1">
      <alignment horizontal="left" vertical="top" wrapText="1" shrinkToFit="1"/>
    </xf>
    <xf numFmtId="0" fontId="0" fillId="0" borderId="0" xfId="0" applyAlignment="1" applyProtection="1">
      <alignment horizontal="left" vertical="top" wrapText="1" shrinkToFit="1"/>
    </xf>
    <xf numFmtId="49" fontId="1" fillId="3" borderId="0" xfId="0" applyNumberFormat="1" applyFont="1" applyFill="1" applyAlignment="1" applyProtection="1">
      <protection locked="0"/>
    </xf>
    <xf numFmtId="0" fontId="0" fillId="0" borderId="0" xfId="0" applyAlignment="1" applyProtection="1">
      <protection locked="0"/>
    </xf>
    <xf numFmtId="49" fontId="1" fillId="4" borderId="13" xfId="0" applyNumberFormat="1" applyFont="1" applyFill="1" applyBorder="1" applyAlignment="1" applyProtection="1"/>
    <xf numFmtId="49" fontId="0" fillId="4" borderId="14" xfId="0" applyNumberFormat="1" applyFill="1" applyBorder="1" applyAlignment="1" applyProtection="1"/>
    <xf numFmtId="0" fontId="0" fillId="0" borderId="15" xfId="0" applyBorder="1" applyAlignment="1" applyProtection="1"/>
    <xf numFmtId="0" fontId="1" fillId="0" borderId="0" xfId="0" applyNumberFormat="1" applyFont="1" applyAlignment="1">
      <alignment horizontal="left" vertical="top" wrapText="1"/>
    </xf>
    <xf numFmtId="0" fontId="16" fillId="0" borderId="0" xfId="0" applyNumberFormat="1" applyFont="1" applyAlignment="1">
      <alignment horizontal="left" vertical="top" wrapText="1"/>
    </xf>
    <xf numFmtId="0" fontId="24" fillId="2" borderId="0" xfId="0" applyFont="1" applyFill="1" applyAlignment="1" applyProtection="1">
      <protection locked="0"/>
    </xf>
    <xf numFmtId="0" fontId="17" fillId="0" borderId="0" xfId="0" applyFont="1" applyFill="1" applyAlignment="1" applyProtection="1">
      <alignment wrapText="1"/>
      <protection hidden="1"/>
    </xf>
    <xf numFmtId="0" fontId="0" fillId="0" borderId="0" xfId="0" applyAlignment="1" applyProtection="1">
      <alignment wrapText="1"/>
      <protection hidden="1"/>
    </xf>
    <xf numFmtId="166" fontId="1" fillId="2" borderId="0" xfId="0" applyNumberFormat="1" applyFont="1" applyFill="1" applyAlignment="1" applyProtection="1">
      <protection locked="0"/>
    </xf>
    <xf numFmtId="0" fontId="23" fillId="0" borderId="0" xfId="0" applyFont="1" applyAlignment="1" applyProtection="1">
      <protection locked="0"/>
    </xf>
    <xf numFmtId="166" fontId="24" fillId="2" borderId="0" xfId="0" applyNumberFormat="1" applyFont="1" applyFill="1" applyAlignment="1" applyProtection="1">
      <protection locked="0"/>
    </xf>
    <xf numFmtId="0" fontId="25" fillId="0" borderId="0" xfId="0" applyFont="1" applyAlignment="1" applyProtection="1">
      <protection locked="0"/>
    </xf>
    <xf numFmtId="49" fontId="23" fillId="0" borderId="0" xfId="0" applyNumberFormat="1" applyFont="1" applyAlignment="1" applyProtection="1">
      <protection locked="0"/>
    </xf>
    <xf numFmtId="0" fontId="2" fillId="0" borderId="0" xfId="0" applyFont="1" applyAlignment="1" applyProtection="1">
      <alignment wrapText="1"/>
      <protection hidden="1"/>
    </xf>
    <xf numFmtId="0" fontId="1" fillId="2" borderId="0" xfId="0" applyFont="1" applyFill="1" applyAlignment="1" applyProtection="1">
      <protection locked="0"/>
    </xf>
    <xf numFmtId="0" fontId="44" fillId="0" borderId="0" xfId="0" applyFont="1" applyAlignment="1" applyProtection="1">
      <protection locked="0"/>
    </xf>
    <xf numFmtId="0" fontId="16" fillId="2" borderId="0" xfId="0" applyFont="1" applyFill="1" applyAlignment="1" applyProtection="1">
      <protection locked="0"/>
    </xf>
    <xf numFmtId="0" fontId="17" fillId="0" borderId="0" xfId="0" applyFont="1" applyAlignment="1" applyProtection="1">
      <protection hidden="1"/>
    </xf>
    <xf numFmtId="0" fontId="0" fillId="0" borderId="0" xfId="0" applyAlignment="1"/>
    <xf numFmtId="0" fontId="1" fillId="3" borderId="0" xfId="0" applyNumberFormat="1" applyFont="1" applyFill="1" applyAlignment="1" applyProtection="1">
      <alignment vertical="top" wrapText="1"/>
      <protection locked="0"/>
    </xf>
    <xf numFmtId="0" fontId="23" fillId="0" borderId="0" xfId="0" applyNumberFormat="1" applyFont="1" applyAlignment="1" applyProtection="1">
      <alignment vertical="top" wrapText="1"/>
      <protection locked="0"/>
    </xf>
    <xf numFmtId="0" fontId="0" fillId="0" borderId="0" xfId="0" applyNumberFormat="1" applyAlignment="1" applyProtection="1">
      <alignment vertical="top" wrapText="1"/>
      <protection locked="0"/>
    </xf>
    <xf numFmtId="49" fontId="0" fillId="0" borderId="0" xfId="0" applyNumberFormat="1" applyAlignment="1" applyProtection="1">
      <protection locked="0"/>
    </xf>
    <xf numFmtId="49" fontId="16" fillId="3" borderId="0" xfId="0" applyNumberFormat="1" applyFont="1" applyFill="1" applyAlignment="1" applyProtection="1">
      <protection locked="0"/>
    </xf>
    <xf numFmtId="0" fontId="17" fillId="0" borderId="0" xfId="0" applyFont="1" applyFill="1" applyAlignment="1" applyProtection="1">
      <alignment vertical="top" wrapText="1"/>
      <protection hidden="1"/>
    </xf>
    <xf numFmtId="0" fontId="0" fillId="0" borderId="0" xfId="0" applyAlignment="1" applyProtection="1">
      <alignment vertical="top" wrapText="1"/>
      <protection hidden="1"/>
    </xf>
    <xf numFmtId="49" fontId="1" fillId="4" borderId="13" xfId="0" applyNumberFormat="1" applyFont="1" applyFill="1" applyBorder="1" applyAlignment="1" applyProtection="1">
      <protection hidden="1"/>
    </xf>
    <xf numFmtId="49" fontId="0" fillId="4" borderId="14" xfId="0" applyNumberFormat="1" applyFill="1" applyBorder="1" applyAlignment="1" applyProtection="1">
      <protection hidden="1"/>
    </xf>
    <xf numFmtId="0" fontId="0" fillId="0" borderId="15" xfId="0" applyBorder="1" applyAlignment="1"/>
    <xf numFmtId="0" fontId="2" fillId="0" borderId="3" xfId="0" applyFont="1" applyBorder="1" applyAlignment="1" applyProtection="1">
      <alignment wrapText="1"/>
      <protection hidden="1"/>
    </xf>
    <xf numFmtId="0" fontId="0" fillId="0" borderId="3" xfId="0" applyBorder="1" applyAlignment="1">
      <alignment wrapText="1"/>
    </xf>
    <xf numFmtId="0" fontId="16" fillId="3" borderId="0" xfId="0" applyFont="1" applyFill="1" applyAlignment="1" applyProtection="1">
      <protection locked="0"/>
    </xf>
    <xf numFmtId="0" fontId="1" fillId="3" borderId="0" xfId="0" applyFont="1" applyFill="1" applyAlignment="1" applyProtection="1">
      <protection locked="0"/>
    </xf>
    <xf numFmtId="0" fontId="0" fillId="0" borderId="3" xfId="0" applyBorder="1" applyAlignment="1" applyProtection="1">
      <alignment wrapText="1"/>
      <protection hidden="1"/>
    </xf>
    <xf numFmtId="0" fontId="28" fillId="0" borderId="12" xfId="0" applyFont="1" applyBorder="1" applyAlignment="1" applyProtection="1">
      <alignment vertical="center" textRotation="90" wrapText="1"/>
      <protection hidden="1"/>
    </xf>
    <xf numFmtId="0" fontId="40" fillId="0" borderId="5" xfId="0" applyFont="1" applyBorder="1" applyAlignment="1" applyProtection="1">
      <alignment vertical="center" textRotation="90" wrapText="1"/>
      <protection hidden="1"/>
    </xf>
    <xf numFmtId="0" fontId="40" fillId="0" borderId="8" xfId="0" applyFont="1" applyBorder="1" applyAlignment="1" applyProtection="1">
      <alignment vertical="center" textRotation="90" wrapText="1"/>
      <protection hidden="1"/>
    </xf>
    <xf numFmtId="0" fontId="32" fillId="0" borderId="5" xfId="0" applyFont="1" applyBorder="1" applyAlignment="1" applyProtection="1">
      <alignment vertical="center" textRotation="90" wrapText="1"/>
      <protection hidden="1"/>
    </xf>
    <xf numFmtId="0" fontId="32" fillId="0" borderId="8" xfId="0" applyFont="1" applyBorder="1" applyAlignment="1" applyProtection="1">
      <alignment vertical="center" textRotation="90" wrapText="1"/>
      <protection hidden="1"/>
    </xf>
    <xf numFmtId="0" fontId="17" fillId="0" borderId="2" xfId="0" applyFont="1"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17" fillId="0" borderId="12" xfId="0" applyFont="1" applyBorder="1" applyAlignment="1" applyProtection="1">
      <alignment vertical="center" textRotation="90" wrapText="1"/>
      <protection hidden="1"/>
    </xf>
    <xf numFmtId="0" fontId="17" fillId="0" borderId="2" xfId="0" applyFont="1" applyFill="1" applyBorder="1" applyAlignment="1" applyProtection="1">
      <alignment horizontal="center" wrapText="1"/>
      <protection hidden="1"/>
    </xf>
    <xf numFmtId="0" fontId="45" fillId="0" borderId="3" xfId="0" applyFont="1" applyBorder="1" applyAlignment="1" applyProtection="1">
      <alignment horizontal="center" wrapText="1"/>
      <protection hidden="1"/>
    </xf>
    <xf numFmtId="0" fontId="45" fillId="0" borderId="4" xfId="0" applyFont="1" applyBorder="1" applyAlignment="1" applyProtection="1">
      <alignment horizontal="center" wrapText="1"/>
      <protection hidden="1"/>
    </xf>
    <xf numFmtId="0" fontId="29" fillId="4" borderId="8" xfId="0" applyFont="1" applyFill="1" applyBorder="1" applyAlignment="1" applyProtection="1">
      <alignment vertical="center"/>
      <protection hidden="1"/>
    </xf>
    <xf numFmtId="0" fontId="33" fillId="4" borderId="9" xfId="0" applyFont="1" applyFill="1" applyBorder="1" applyAlignment="1" applyProtection="1">
      <alignment vertical="center"/>
      <protection hidden="1"/>
    </xf>
    <xf numFmtId="0" fontId="1" fillId="0" borderId="0" xfId="0" applyFont="1" applyAlignment="1" applyProtection="1">
      <protection hidden="1"/>
    </xf>
    <xf numFmtId="0" fontId="37" fillId="0" borderId="0" xfId="0" applyFont="1" applyAlignment="1" applyProtection="1">
      <protection hidden="1"/>
    </xf>
    <xf numFmtId="0" fontId="16" fillId="0" borderId="0" xfId="0" applyFont="1" applyAlignment="1" applyProtection="1">
      <alignment horizontal="right"/>
      <protection hidden="1"/>
    </xf>
    <xf numFmtId="0" fontId="0" fillId="0" borderId="0" xfId="0" applyAlignment="1" applyProtection="1">
      <alignment horizontal="right"/>
      <protection hidden="1"/>
    </xf>
    <xf numFmtId="0" fontId="16" fillId="0" borderId="0" xfId="0" applyFont="1" applyAlignment="1" applyProtection="1">
      <alignment wrapText="1"/>
      <protection hidden="1"/>
    </xf>
    <xf numFmtId="0" fontId="0" fillId="0" borderId="0" xfId="0" applyAlignment="1" applyProtection="1">
      <protection hidden="1"/>
    </xf>
    <xf numFmtId="0" fontId="1" fillId="0" borderId="0" xfId="0" applyFont="1" applyAlignment="1" applyProtection="1">
      <alignment horizontal="right" wrapText="1"/>
      <protection hidden="1"/>
    </xf>
    <xf numFmtId="0" fontId="0" fillId="0" borderId="0" xfId="0" applyAlignment="1" applyProtection="1">
      <alignment horizontal="right" wrapText="1"/>
      <protection hidden="1"/>
    </xf>
  </cellXfs>
  <cellStyles count="3">
    <cellStyle name="Standard" xfId="0" builtinId="0"/>
    <cellStyle name="Standard 2" xfId="1" xr:uid="{00000000-0005-0000-0000-000001000000}"/>
    <cellStyle name="Standard_checkliste_stufe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Endenergiebilanz zonenweise nach Verwendungszweck (Jahresbilanz) - Nichtwohnbereich</a:t>
            </a:r>
          </a:p>
        </c:rich>
      </c:tx>
      <c:overlay val="0"/>
      <c:spPr>
        <a:noFill/>
        <a:ln w="25400">
          <a:noFill/>
        </a:ln>
      </c:spPr>
    </c:title>
    <c:autoTitleDeleted val="0"/>
    <c:plotArea>
      <c:layout>
        <c:manualLayout>
          <c:layoutTarget val="inner"/>
          <c:xMode val="edge"/>
          <c:yMode val="edge"/>
          <c:x val="8.3915704455320234E-2"/>
          <c:y val="9.6841781592682766E-2"/>
          <c:w val="0.90606436657176836"/>
          <c:h val="0.54714195432729262"/>
        </c:manualLayout>
      </c:layout>
      <c:barChart>
        <c:barDir val="col"/>
        <c:grouping val="stacked"/>
        <c:varyColors val="0"/>
        <c:ser>
          <c:idx val="0"/>
          <c:order val="0"/>
          <c:tx>
            <c:strRef>
              <c:f>Zwischenergebnisse!$D$120</c:f>
              <c:strCache>
                <c:ptCount val="1"/>
                <c:pt idx="0">
                  <c:v>Endenergie 
Heizung</c:v>
                </c:pt>
              </c:strCache>
            </c:strRef>
          </c:tx>
          <c:spPr>
            <a:solidFill>
              <a:srgbClr val="FF0000"/>
            </a:solidFill>
          </c:spPr>
          <c:invertIfNegative val="0"/>
          <c:cat>
            <c:multiLvlStrRef>
              <c:f>Zwischenergebnisse!$B$122:$B$141</c:f>
            </c:multiLvlStrRef>
          </c:cat>
          <c:val>
            <c:numRef>
              <c:f>Zwischenergebnisse!$D$122:$D$141</c:f>
              <c:numCache>
                <c:formatCode>0.00</c:formatCode>
                <c:ptCount val="20"/>
              </c:numCache>
            </c:numRef>
          </c:val>
          <c:extLst>
            <c:ext xmlns:c16="http://schemas.microsoft.com/office/drawing/2014/chart" uri="{C3380CC4-5D6E-409C-BE32-E72D297353CC}">
              <c16:uniqueId val="{00000000-6946-4E8B-8620-88D4F3FAC91F}"/>
            </c:ext>
          </c:extLst>
        </c:ser>
        <c:ser>
          <c:idx val="1"/>
          <c:order val="1"/>
          <c:tx>
            <c:strRef>
              <c:f>Zwischenergebnisse!$E$120</c:f>
              <c:strCache>
                <c:ptCount val="1"/>
                <c:pt idx="0">
                  <c:v>Endenergie
Warmwasser</c:v>
                </c:pt>
              </c:strCache>
            </c:strRef>
          </c:tx>
          <c:spPr>
            <a:solidFill>
              <a:schemeClr val="accent4"/>
            </a:solidFill>
          </c:spPr>
          <c:invertIfNegative val="0"/>
          <c:cat>
            <c:multiLvlStrRef>
              <c:f>Zwischenergebnisse!$B$122:$B$141</c:f>
            </c:multiLvlStrRef>
          </c:cat>
          <c:val>
            <c:numRef>
              <c:f>Zwischenergebnisse!$E$122:$E$141</c:f>
              <c:numCache>
                <c:formatCode>0.00</c:formatCode>
                <c:ptCount val="20"/>
              </c:numCache>
            </c:numRef>
          </c:val>
          <c:extLst>
            <c:ext xmlns:c16="http://schemas.microsoft.com/office/drawing/2014/chart" uri="{C3380CC4-5D6E-409C-BE32-E72D297353CC}">
              <c16:uniqueId val="{00000001-6946-4E8B-8620-88D4F3FAC91F}"/>
            </c:ext>
          </c:extLst>
        </c:ser>
        <c:ser>
          <c:idx val="2"/>
          <c:order val="2"/>
          <c:tx>
            <c:strRef>
              <c:f>Zwischenergebnisse!$F$120</c:f>
              <c:strCache>
                <c:ptCount val="1"/>
                <c:pt idx="0">
                  <c:v>Endenergie 
Beleuchtung</c:v>
                </c:pt>
              </c:strCache>
            </c:strRef>
          </c:tx>
          <c:spPr>
            <a:solidFill>
              <a:srgbClr val="FFFF00"/>
            </a:solidFill>
          </c:spPr>
          <c:invertIfNegative val="0"/>
          <c:cat>
            <c:multiLvlStrRef>
              <c:f>Zwischenergebnisse!$B$122:$B$141</c:f>
            </c:multiLvlStrRef>
          </c:cat>
          <c:val>
            <c:numRef>
              <c:f>Zwischenergebnisse!$F$122:$F$141</c:f>
              <c:numCache>
                <c:formatCode>0.00</c:formatCode>
                <c:ptCount val="20"/>
              </c:numCache>
            </c:numRef>
          </c:val>
          <c:extLst>
            <c:ext xmlns:c16="http://schemas.microsoft.com/office/drawing/2014/chart" uri="{C3380CC4-5D6E-409C-BE32-E72D297353CC}">
              <c16:uniqueId val="{00000002-6946-4E8B-8620-88D4F3FAC91F}"/>
            </c:ext>
          </c:extLst>
        </c:ser>
        <c:ser>
          <c:idx val="3"/>
          <c:order val="3"/>
          <c:tx>
            <c:strRef>
              <c:f>Zwischenergebnisse!$G$120</c:f>
              <c:strCache>
                <c:ptCount val="1"/>
                <c:pt idx="0">
                  <c:v>Endenergie 
Lüftung</c:v>
                </c:pt>
              </c:strCache>
            </c:strRef>
          </c:tx>
          <c:spPr>
            <a:solidFill>
              <a:schemeClr val="bg1">
                <a:lumMod val="65000"/>
              </a:schemeClr>
            </a:solidFill>
          </c:spPr>
          <c:invertIfNegative val="0"/>
          <c:cat>
            <c:multiLvlStrRef>
              <c:f>Zwischenergebnisse!$B$122:$B$141</c:f>
            </c:multiLvlStrRef>
          </c:cat>
          <c:val>
            <c:numRef>
              <c:f>Zwischenergebnisse!$G$122:$G$141</c:f>
              <c:numCache>
                <c:formatCode>0.00</c:formatCode>
                <c:ptCount val="20"/>
              </c:numCache>
            </c:numRef>
          </c:val>
          <c:extLst>
            <c:ext xmlns:c16="http://schemas.microsoft.com/office/drawing/2014/chart" uri="{C3380CC4-5D6E-409C-BE32-E72D297353CC}">
              <c16:uniqueId val="{00000003-6946-4E8B-8620-88D4F3FAC91F}"/>
            </c:ext>
          </c:extLst>
        </c:ser>
        <c:ser>
          <c:idx val="4"/>
          <c:order val="4"/>
          <c:tx>
            <c:strRef>
              <c:f>Zwischenergebnisse!$H$120</c:f>
              <c:strCache>
                <c:ptCount val="1"/>
                <c:pt idx="0">
                  <c:v>Endenergie 
Kühlung</c:v>
                </c:pt>
              </c:strCache>
            </c:strRef>
          </c:tx>
          <c:invertIfNegative val="0"/>
          <c:cat>
            <c:multiLvlStrRef>
              <c:f>Zwischenergebnisse!$B$122:$B$141</c:f>
            </c:multiLvlStrRef>
          </c:cat>
          <c:val>
            <c:numRef>
              <c:f>Zwischenergebnisse!$H$122:$H$141</c:f>
              <c:numCache>
                <c:formatCode>0.00</c:formatCode>
                <c:ptCount val="20"/>
              </c:numCache>
            </c:numRef>
          </c:val>
          <c:extLst>
            <c:ext xmlns:c16="http://schemas.microsoft.com/office/drawing/2014/chart" uri="{C3380CC4-5D6E-409C-BE32-E72D297353CC}">
              <c16:uniqueId val="{00000004-6946-4E8B-8620-88D4F3FAC91F}"/>
            </c:ext>
          </c:extLst>
        </c:ser>
        <c:dLbls>
          <c:showLegendKey val="0"/>
          <c:showVal val="0"/>
          <c:showCatName val="0"/>
          <c:showSerName val="0"/>
          <c:showPercent val="0"/>
          <c:showBubbleSize val="0"/>
        </c:dLbls>
        <c:gapWidth val="150"/>
        <c:overlap val="100"/>
        <c:axId val="810110968"/>
        <c:axId val="1"/>
      </c:barChart>
      <c:catAx>
        <c:axId val="81011096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
        <c:crosses val="autoZero"/>
        <c:auto val="1"/>
        <c:lblAlgn val="ctr"/>
        <c:lblOffset val="100"/>
        <c:noMultiLvlLbl val="0"/>
      </c:catAx>
      <c:valAx>
        <c:axId val="1"/>
        <c:scaling>
          <c:orientation val="minMax"/>
        </c:scaling>
        <c:delete val="0"/>
        <c:axPos val="l"/>
        <c:majorGridlines/>
        <c:title>
          <c:tx>
            <c:rich>
              <a:bodyPr rot="0" vert="horz"/>
              <a:lstStyle/>
              <a:p>
                <a:pPr>
                  <a:defRPr/>
                </a:pPr>
                <a:r>
                  <a:rPr lang="de-DE"/>
                  <a:t>kWh/
(m²a)</a:t>
                </a:r>
              </a:p>
            </c:rich>
          </c:tx>
          <c:layout>
            <c:manualLayout>
              <c:xMode val="edge"/>
              <c:yMode val="edge"/>
              <c:x val="2.4402320080360324E-2"/>
              <c:y val="0.67946572838915742"/>
            </c:manualLayout>
          </c:layout>
          <c:overlay val="0"/>
          <c:spPr>
            <a:noFill/>
            <a:ln w="25400">
              <a:noFill/>
            </a:ln>
          </c:spPr>
        </c:title>
        <c:numFmt formatCode="0.00" sourceLinked="1"/>
        <c:majorTickMark val="out"/>
        <c:minorTickMark val="none"/>
        <c:tickLblPos val="nextTo"/>
        <c:crossAx val="810110968"/>
        <c:crosses val="autoZero"/>
        <c:crossBetween val="between"/>
      </c:valAx>
    </c:plotArea>
    <c:legend>
      <c:legendPos val="b"/>
      <c:layout>
        <c:manualLayout>
          <c:xMode val="edge"/>
          <c:yMode val="edge"/>
          <c:x val="8.1430802631152585E-2"/>
          <c:y val="0.89717093389356706"/>
          <c:w val="0.90562418586565585"/>
          <c:h val="8.474991602188553E-2"/>
        </c:manualLayout>
      </c:layout>
      <c:overlay val="0"/>
      <c:spPr>
        <a:ln>
          <a:solidFill>
            <a:schemeClr val="tx1"/>
          </a:solidFill>
        </a:ln>
      </c:spPr>
    </c:legend>
    <c:plotVisOnly val="1"/>
    <c:dispBlanksAs val="gap"/>
    <c:showDLblsOverMax val="0"/>
  </c:chart>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Endenergiebilanz nach Energieträgern (Jahresbilanz) - Nichtwohnbereich</a:t>
            </a:r>
          </a:p>
        </c:rich>
      </c:tx>
      <c:overlay val="0"/>
      <c:spPr>
        <a:noFill/>
        <a:ln w="25400">
          <a:noFill/>
        </a:ln>
      </c:spPr>
    </c:title>
    <c:autoTitleDeleted val="0"/>
    <c:plotArea>
      <c:layout>
        <c:manualLayout>
          <c:layoutTarget val="inner"/>
          <c:xMode val="edge"/>
          <c:yMode val="edge"/>
          <c:x val="8.3915704455320234E-2"/>
          <c:y val="8.4496160202196954E-2"/>
          <c:w val="0.90606436657176836"/>
          <c:h val="0.47384349178574903"/>
        </c:manualLayout>
      </c:layout>
      <c:barChart>
        <c:barDir val="col"/>
        <c:grouping val="stacked"/>
        <c:varyColors val="0"/>
        <c:ser>
          <c:idx val="0"/>
          <c:order val="0"/>
          <c:tx>
            <c:strRef>
              <c:f>Zwischenergebnisse!$D$170</c:f>
              <c:strCache>
                <c:ptCount val="1"/>
                <c:pt idx="0">
                  <c:v>Endenergie 
Heizung</c:v>
                </c:pt>
              </c:strCache>
            </c:strRef>
          </c:tx>
          <c:spPr>
            <a:solidFill>
              <a:srgbClr val="FF0000"/>
            </a:solidFill>
          </c:spPr>
          <c:invertIfNegative val="0"/>
          <c:cat>
            <c:strRef>
              <c:f>Zwischenergebnisse!$A$172:$A$191</c:f>
              <c:strCache>
                <c:ptCount val="20"/>
                <c:pt idx="0">
                  <c:v>Strom</c:v>
                </c:pt>
                <c:pt idx="1">
                  <c:v>Heizöl EL</c:v>
                </c:pt>
                <c:pt idx="2">
                  <c:v>Erdgas H</c:v>
                </c:pt>
                <c:pt idx="3">
                  <c:v>Flüssiggas</c:v>
                </c:pt>
                <c:pt idx="4">
                  <c:v>Steinkohle</c:v>
                </c:pt>
                <c:pt idx="5">
                  <c:v>Braunkohle</c:v>
                </c:pt>
                <c:pt idx="6">
                  <c:v>Holz</c:v>
                </c:pt>
                <c:pt idx="7">
                  <c:v>Nah-/Fernwärme aus KWK fossil</c:v>
                </c:pt>
                <c:pt idx="8">
                  <c:v>Nah-/Fernwärme aus KWK - EE</c:v>
                </c:pt>
                <c:pt idx="9">
                  <c:v>Nah-/Fernwärme aus Heizw. fossil</c:v>
                </c:pt>
                <c:pt idx="10">
                  <c:v>Nah-/Fernwärme aus Heizw. - EE</c:v>
                </c:pt>
                <c:pt idx="11">
                  <c:v>Fernwärme mit berechn. Fp-Faktor</c:v>
                </c:pt>
                <c:pt idx="12">
                  <c:v>Solarenergie</c:v>
                </c:pt>
                <c:pt idx="13">
                  <c:v>Umgebungswärme</c:v>
                </c:pt>
                <c:pt idx="14">
                  <c:v>flüssige Biomasse</c:v>
                </c:pt>
                <c:pt idx="15">
                  <c:v>fl. Biomasse - gebäudenah erzeugt</c:v>
                </c:pt>
                <c:pt idx="16">
                  <c:v>gasförmige Biomasse</c:v>
                </c:pt>
                <c:pt idx="17">
                  <c:v>gasf. Biomasse - gebäudenah erz.</c:v>
                </c:pt>
                <c:pt idx="18">
                  <c:v>Sonstiger Energietr. 1</c:v>
                </c:pt>
                <c:pt idx="19">
                  <c:v>Sonstiger Energietr. 2</c:v>
                </c:pt>
              </c:strCache>
            </c:strRef>
          </c:cat>
          <c:val>
            <c:numRef>
              <c:f>Zwischenergebnisse!$D$172:$D$191</c:f>
              <c:numCache>
                <c:formatCode>0.00</c:formatCode>
                <c:ptCount val="20"/>
              </c:numCache>
            </c:numRef>
          </c:val>
          <c:extLst>
            <c:ext xmlns:c16="http://schemas.microsoft.com/office/drawing/2014/chart" uri="{C3380CC4-5D6E-409C-BE32-E72D297353CC}">
              <c16:uniqueId val="{00000000-B9BA-4196-A339-6160D92C29BE}"/>
            </c:ext>
          </c:extLst>
        </c:ser>
        <c:ser>
          <c:idx val="1"/>
          <c:order val="1"/>
          <c:tx>
            <c:strRef>
              <c:f>Zwischenergebnisse!$E$170</c:f>
              <c:strCache>
                <c:ptCount val="1"/>
                <c:pt idx="0">
                  <c:v>Endenergie
Warmwasser</c:v>
                </c:pt>
              </c:strCache>
            </c:strRef>
          </c:tx>
          <c:spPr>
            <a:solidFill>
              <a:schemeClr val="accent4"/>
            </a:solidFill>
          </c:spPr>
          <c:invertIfNegative val="0"/>
          <c:cat>
            <c:strRef>
              <c:f>Zwischenergebnisse!$A$172:$A$191</c:f>
              <c:strCache>
                <c:ptCount val="20"/>
                <c:pt idx="0">
                  <c:v>Strom</c:v>
                </c:pt>
                <c:pt idx="1">
                  <c:v>Heizöl EL</c:v>
                </c:pt>
                <c:pt idx="2">
                  <c:v>Erdgas H</c:v>
                </c:pt>
                <c:pt idx="3">
                  <c:v>Flüssiggas</c:v>
                </c:pt>
                <c:pt idx="4">
                  <c:v>Steinkohle</c:v>
                </c:pt>
                <c:pt idx="5">
                  <c:v>Braunkohle</c:v>
                </c:pt>
                <c:pt idx="6">
                  <c:v>Holz</c:v>
                </c:pt>
                <c:pt idx="7">
                  <c:v>Nah-/Fernwärme aus KWK fossil</c:v>
                </c:pt>
                <c:pt idx="8">
                  <c:v>Nah-/Fernwärme aus KWK - EE</c:v>
                </c:pt>
                <c:pt idx="9">
                  <c:v>Nah-/Fernwärme aus Heizw. fossil</c:v>
                </c:pt>
                <c:pt idx="10">
                  <c:v>Nah-/Fernwärme aus Heizw. - EE</c:v>
                </c:pt>
                <c:pt idx="11">
                  <c:v>Fernwärme mit berechn. Fp-Faktor</c:v>
                </c:pt>
                <c:pt idx="12">
                  <c:v>Solarenergie</c:v>
                </c:pt>
                <c:pt idx="13">
                  <c:v>Umgebungswärme</c:v>
                </c:pt>
                <c:pt idx="14">
                  <c:v>flüssige Biomasse</c:v>
                </c:pt>
                <c:pt idx="15">
                  <c:v>fl. Biomasse - gebäudenah erzeugt</c:v>
                </c:pt>
                <c:pt idx="16">
                  <c:v>gasförmige Biomasse</c:v>
                </c:pt>
                <c:pt idx="17">
                  <c:v>gasf. Biomasse - gebäudenah erz.</c:v>
                </c:pt>
                <c:pt idx="18">
                  <c:v>Sonstiger Energietr. 1</c:v>
                </c:pt>
                <c:pt idx="19">
                  <c:v>Sonstiger Energietr. 2</c:v>
                </c:pt>
              </c:strCache>
            </c:strRef>
          </c:cat>
          <c:val>
            <c:numRef>
              <c:f>Zwischenergebnisse!$E$172:$E$191</c:f>
              <c:numCache>
                <c:formatCode>0.00</c:formatCode>
                <c:ptCount val="20"/>
              </c:numCache>
            </c:numRef>
          </c:val>
          <c:extLst>
            <c:ext xmlns:c16="http://schemas.microsoft.com/office/drawing/2014/chart" uri="{C3380CC4-5D6E-409C-BE32-E72D297353CC}">
              <c16:uniqueId val="{00000001-B9BA-4196-A339-6160D92C29BE}"/>
            </c:ext>
          </c:extLst>
        </c:ser>
        <c:ser>
          <c:idx val="2"/>
          <c:order val="2"/>
          <c:tx>
            <c:strRef>
              <c:f>Zwischenergebnisse!$F$170</c:f>
              <c:strCache>
                <c:ptCount val="1"/>
                <c:pt idx="0">
                  <c:v>Endenergie 
Beleuchtung</c:v>
                </c:pt>
              </c:strCache>
            </c:strRef>
          </c:tx>
          <c:spPr>
            <a:solidFill>
              <a:srgbClr val="FFFF00"/>
            </a:solidFill>
          </c:spPr>
          <c:invertIfNegative val="0"/>
          <c:cat>
            <c:strRef>
              <c:f>Zwischenergebnisse!$A$172:$A$191</c:f>
              <c:strCache>
                <c:ptCount val="20"/>
                <c:pt idx="0">
                  <c:v>Strom</c:v>
                </c:pt>
                <c:pt idx="1">
                  <c:v>Heizöl EL</c:v>
                </c:pt>
                <c:pt idx="2">
                  <c:v>Erdgas H</c:v>
                </c:pt>
                <c:pt idx="3">
                  <c:v>Flüssiggas</c:v>
                </c:pt>
                <c:pt idx="4">
                  <c:v>Steinkohle</c:v>
                </c:pt>
                <c:pt idx="5">
                  <c:v>Braunkohle</c:v>
                </c:pt>
                <c:pt idx="6">
                  <c:v>Holz</c:v>
                </c:pt>
                <c:pt idx="7">
                  <c:v>Nah-/Fernwärme aus KWK fossil</c:v>
                </c:pt>
                <c:pt idx="8">
                  <c:v>Nah-/Fernwärme aus KWK - EE</c:v>
                </c:pt>
                <c:pt idx="9">
                  <c:v>Nah-/Fernwärme aus Heizw. fossil</c:v>
                </c:pt>
                <c:pt idx="10">
                  <c:v>Nah-/Fernwärme aus Heizw. - EE</c:v>
                </c:pt>
                <c:pt idx="11">
                  <c:v>Fernwärme mit berechn. Fp-Faktor</c:v>
                </c:pt>
                <c:pt idx="12">
                  <c:v>Solarenergie</c:v>
                </c:pt>
                <c:pt idx="13">
                  <c:v>Umgebungswärme</c:v>
                </c:pt>
                <c:pt idx="14">
                  <c:v>flüssige Biomasse</c:v>
                </c:pt>
                <c:pt idx="15">
                  <c:v>fl. Biomasse - gebäudenah erzeugt</c:v>
                </c:pt>
                <c:pt idx="16">
                  <c:v>gasförmige Biomasse</c:v>
                </c:pt>
                <c:pt idx="17">
                  <c:v>gasf. Biomasse - gebäudenah erz.</c:v>
                </c:pt>
                <c:pt idx="18">
                  <c:v>Sonstiger Energietr. 1</c:v>
                </c:pt>
                <c:pt idx="19">
                  <c:v>Sonstiger Energietr. 2</c:v>
                </c:pt>
              </c:strCache>
            </c:strRef>
          </c:cat>
          <c:val>
            <c:numRef>
              <c:f>Zwischenergebnisse!$F$172:$F$191</c:f>
              <c:numCache>
                <c:formatCode>0.00</c:formatCode>
                <c:ptCount val="20"/>
              </c:numCache>
            </c:numRef>
          </c:val>
          <c:extLst>
            <c:ext xmlns:c16="http://schemas.microsoft.com/office/drawing/2014/chart" uri="{C3380CC4-5D6E-409C-BE32-E72D297353CC}">
              <c16:uniqueId val="{00000002-B9BA-4196-A339-6160D92C29BE}"/>
            </c:ext>
          </c:extLst>
        </c:ser>
        <c:ser>
          <c:idx val="3"/>
          <c:order val="3"/>
          <c:tx>
            <c:strRef>
              <c:f>Zwischenergebnisse!$G$170</c:f>
              <c:strCache>
                <c:ptCount val="1"/>
                <c:pt idx="0">
                  <c:v>Endenergie 
Lüftung</c:v>
                </c:pt>
              </c:strCache>
            </c:strRef>
          </c:tx>
          <c:spPr>
            <a:solidFill>
              <a:schemeClr val="bg1">
                <a:lumMod val="65000"/>
              </a:schemeClr>
            </a:solidFill>
          </c:spPr>
          <c:invertIfNegative val="0"/>
          <c:cat>
            <c:strRef>
              <c:f>Zwischenergebnisse!$A$172:$A$191</c:f>
              <c:strCache>
                <c:ptCount val="20"/>
                <c:pt idx="0">
                  <c:v>Strom</c:v>
                </c:pt>
                <c:pt idx="1">
                  <c:v>Heizöl EL</c:v>
                </c:pt>
                <c:pt idx="2">
                  <c:v>Erdgas H</c:v>
                </c:pt>
                <c:pt idx="3">
                  <c:v>Flüssiggas</c:v>
                </c:pt>
                <c:pt idx="4">
                  <c:v>Steinkohle</c:v>
                </c:pt>
                <c:pt idx="5">
                  <c:v>Braunkohle</c:v>
                </c:pt>
                <c:pt idx="6">
                  <c:v>Holz</c:v>
                </c:pt>
                <c:pt idx="7">
                  <c:v>Nah-/Fernwärme aus KWK fossil</c:v>
                </c:pt>
                <c:pt idx="8">
                  <c:v>Nah-/Fernwärme aus KWK - EE</c:v>
                </c:pt>
                <c:pt idx="9">
                  <c:v>Nah-/Fernwärme aus Heizw. fossil</c:v>
                </c:pt>
                <c:pt idx="10">
                  <c:v>Nah-/Fernwärme aus Heizw. - EE</c:v>
                </c:pt>
                <c:pt idx="11">
                  <c:v>Fernwärme mit berechn. Fp-Faktor</c:v>
                </c:pt>
                <c:pt idx="12">
                  <c:v>Solarenergie</c:v>
                </c:pt>
                <c:pt idx="13">
                  <c:v>Umgebungswärme</c:v>
                </c:pt>
                <c:pt idx="14">
                  <c:v>flüssige Biomasse</c:v>
                </c:pt>
                <c:pt idx="15">
                  <c:v>fl. Biomasse - gebäudenah erzeugt</c:v>
                </c:pt>
                <c:pt idx="16">
                  <c:v>gasförmige Biomasse</c:v>
                </c:pt>
                <c:pt idx="17">
                  <c:v>gasf. Biomasse - gebäudenah erz.</c:v>
                </c:pt>
                <c:pt idx="18">
                  <c:v>Sonstiger Energietr. 1</c:v>
                </c:pt>
                <c:pt idx="19">
                  <c:v>Sonstiger Energietr. 2</c:v>
                </c:pt>
              </c:strCache>
            </c:strRef>
          </c:cat>
          <c:val>
            <c:numRef>
              <c:f>Zwischenergebnisse!$G$172:$G$191</c:f>
              <c:numCache>
                <c:formatCode>0.00</c:formatCode>
                <c:ptCount val="20"/>
              </c:numCache>
            </c:numRef>
          </c:val>
          <c:extLst>
            <c:ext xmlns:c16="http://schemas.microsoft.com/office/drawing/2014/chart" uri="{C3380CC4-5D6E-409C-BE32-E72D297353CC}">
              <c16:uniqueId val="{00000003-B9BA-4196-A339-6160D92C29BE}"/>
            </c:ext>
          </c:extLst>
        </c:ser>
        <c:ser>
          <c:idx val="4"/>
          <c:order val="4"/>
          <c:tx>
            <c:strRef>
              <c:f>Zwischenergebnisse!$H$170</c:f>
              <c:strCache>
                <c:ptCount val="1"/>
                <c:pt idx="0">
                  <c:v>Endenergie 
Kühlung</c:v>
                </c:pt>
              </c:strCache>
            </c:strRef>
          </c:tx>
          <c:invertIfNegative val="0"/>
          <c:cat>
            <c:strRef>
              <c:f>Zwischenergebnisse!$A$172:$A$191</c:f>
              <c:strCache>
                <c:ptCount val="20"/>
                <c:pt idx="0">
                  <c:v>Strom</c:v>
                </c:pt>
                <c:pt idx="1">
                  <c:v>Heizöl EL</c:v>
                </c:pt>
                <c:pt idx="2">
                  <c:v>Erdgas H</c:v>
                </c:pt>
                <c:pt idx="3">
                  <c:v>Flüssiggas</c:v>
                </c:pt>
                <c:pt idx="4">
                  <c:v>Steinkohle</c:v>
                </c:pt>
                <c:pt idx="5">
                  <c:v>Braunkohle</c:v>
                </c:pt>
                <c:pt idx="6">
                  <c:v>Holz</c:v>
                </c:pt>
                <c:pt idx="7">
                  <c:v>Nah-/Fernwärme aus KWK fossil</c:v>
                </c:pt>
                <c:pt idx="8">
                  <c:v>Nah-/Fernwärme aus KWK - EE</c:v>
                </c:pt>
                <c:pt idx="9">
                  <c:v>Nah-/Fernwärme aus Heizw. fossil</c:v>
                </c:pt>
                <c:pt idx="10">
                  <c:v>Nah-/Fernwärme aus Heizw. - EE</c:v>
                </c:pt>
                <c:pt idx="11">
                  <c:v>Fernwärme mit berechn. Fp-Faktor</c:v>
                </c:pt>
                <c:pt idx="12">
                  <c:v>Solarenergie</c:v>
                </c:pt>
                <c:pt idx="13">
                  <c:v>Umgebungswärme</c:v>
                </c:pt>
                <c:pt idx="14">
                  <c:v>flüssige Biomasse</c:v>
                </c:pt>
                <c:pt idx="15">
                  <c:v>fl. Biomasse - gebäudenah erzeugt</c:v>
                </c:pt>
                <c:pt idx="16">
                  <c:v>gasförmige Biomasse</c:v>
                </c:pt>
                <c:pt idx="17">
                  <c:v>gasf. Biomasse - gebäudenah erz.</c:v>
                </c:pt>
                <c:pt idx="18">
                  <c:v>Sonstiger Energietr. 1</c:v>
                </c:pt>
                <c:pt idx="19">
                  <c:v>Sonstiger Energietr. 2</c:v>
                </c:pt>
              </c:strCache>
            </c:strRef>
          </c:cat>
          <c:val>
            <c:numRef>
              <c:f>Zwischenergebnisse!$H$172:$H$191</c:f>
              <c:numCache>
                <c:formatCode>0.00</c:formatCode>
                <c:ptCount val="20"/>
              </c:numCache>
            </c:numRef>
          </c:val>
          <c:extLst>
            <c:ext xmlns:c16="http://schemas.microsoft.com/office/drawing/2014/chart" uri="{C3380CC4-5D6E-409C-BE32-E72D297353CC}">
              <c16:uniqueId val="{00000004-B9BA-4196-A339-6160D92C29BE}"/>
            </c:ext>
          </c:extLst>
        </c:ser>
        <c:dLbls>
          <c:showLegendKey val="0"/>
          <c:showVal val="0"/>
          <c:showCatName val="0"/>
          <c:showSerName val="0"/>
          <c:showPercent val="0"/>
          <c:showBubbleSize val="0"/>
        </c:dLbls>
        <c:gapWidth val="150"/>
        <c:overlap val="100"/>
        <c:axId val="810246920"/>
        <c:axId val="1"/>
      </c:barChart>
      <c:catAx>
        <c:axId val="810246920"/>
        <c:scaling>
          <c:orientation val="minMax"/>
        </c:scaling>
        <c:delete val="0"/>
        <c:axPos val="b"/>
        <c:numFmt formatCode="General" sourceLinked="1"/>
        <c:majorTickMark val="out"/>
        <c:minorTickMark val="none"/>
        <c:tickLblPos val="nextTo"/>
        <c:txPr>
          <a:bodyPr rot="-5400000" vert="horz"/>
          <a:lstStyle/>
          <a:p>
            <a:pPr>
              <a:defRPr sz="800"/>
            </a:pPr>
            <a:endParaRPr lang="de-DE"/>
          </a:p>
        </c:txPr>
        <c:crossAx val="1"/>
        <c:crosses val="autoZero"/>
        <c:auto val="1"/>
        <c:lblAlgn val="ctr"/>
        <c:lblOffset val="100"/>
        <c:noMultiLvlLbl val="0"/>
      </c:catAx>
      <c:valAx>
        <c:axId val="1"/>
        <c:scaling>
          <c:orientation val="minMax"/>
        </c:scaling>
        <c:delete val="0"/>
        <c:axPos val="l"/>
        <c:majorGridlines/>
        <c:title>
          <c:tx>
            <c:rich>
              <a:bodyPr rot="0" vert="horz"/>
              <a:lstStyle/>
              <a:p>
                <a:pPr>
                  <a:defRPr/>
                </a:pPr>
                <a:r>
                  <a:rPr lang="de-DE"/>
                  <a:t>kWh/
(m²a)</a:t>
                </a:r>
              </a:p>
            </c:rich>
          </c:tx>
          <c:layout>
            <c:manualLayout>
              <c:xMode val="edge"/>
              <c:yMode val="edge"/>
              <c:x val="2.3664353451492235E-2"/>
              <c:y val="0.58828660255106491"/>
            </c:manualLayout>
          </c:layout>
          <c:overlay val="0"/>
          <c:spPr>
            <a:noFill/>
            <a:ln w="25400">
              <a:noFill/>
            </a:ln>
          </c:spPr>
        </c:title>
        <c:numFmt formatCode="0.00" sourceLinked="1"/>
        <c:majorTickMark val="out"/>
        <c:minorTickMark val="none"/>
        <c:tickLblPos val="nextTo"/>
        <c:crossAx val="810246920"/>
        <c:crosses val="autoZero"/>
        <c:crossBetween val="between"/>
      </c:valAx>
    </c:plotArea>
    <c:legend>
      <c:legendPos val="b"/>
      <c:layout>
        <c:manualLayout>
          <c:xMode val="edge"/>
          <c:yMode val="edge"/>
          <c:x val="8.1430754406626241E-2"/>
          <c:y val="0.89717116541244157"/>
          <c:w val="0.90562419499787494"/>
          <c:h val="8.4749978208443544E-2"/>
        </c:manualLayout>
      </c:layout>
      <c:overlay val="0"/>
      <c:spPr>
        <a:ln>
          <a:solidFill>
            <a:schemeClr val="tx1"/>
          </a:solidFill>
        </a:ln>
      </c:spPr>
    </c:legend>
    <c:plotVisOnly val="1"/>
    <c:dispBlanksAs val="gap"/>
    <c:showDLblsOverMax val="0"/>
  </c:chart>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Nutzenergiebilanz zonenweise (Jahresbilanz) - Nichtwohnbereich</a:t>
            </a:r>
          </a:p>
        </c:rich>
      </c:tx>
      <c:overlay val="0"/>
      <c:spPr>
        <a:noFill/>
        <a:ln w="25400">
          <a:noFill/>
        </a:ln>
      </c:spPr>
    </c:title>
    <c:autoTitleDeleted val="0"/>
    <c:plotArea>
      <c:layout>
        <c:manualLayout>
          <c:layoutTarget val="inner"/>
          <c:xMode val="edge"/>
          <c:yMode val="edge"/>
          <c:x val="8.3915704455320234E-2"/>
          <c:y val="9.6841781592682766E-2"/>
          <c:w val="0.90606436657176836"/>
          <c:h val="0.54714195432729262"/>
        </c:manualLayout>
      </c:layout>
      <c:barChart>
        <c:barDir val="col"/>
        <c:grouping val="stacked"/>
        <c:varyColors val="0"/>
        <c:ser>
          <c:idx val="0"/>
          <c:order val="0"/>
          <c:tx>
            <c:strRef>
              <c:f>Zwischenergebnisse!$D$10</c:f>
              <c:strCache>
                <c:ptCount val="1"/>
                <c:pt idx="0">
                  <c:v>Nutzenergie 
Heizung</c:v>
                </c:pt>
              </c:strCache>
            </c:strRef>
          </c:tx>
          <c:spPr>
            <a:solidFill>
              <a:srgbClr val="FFC000"/>
            </a:solidFill>
          </c:spPr>
          <c:invertIfNegative val="0"/>
          <c:cat>
            <c:multiLvlStrRef>
              <c:f>Zwischenergebnisse!$B$12:$B$31</c:f>
            </c:multiLvlStrRef>
          </c:cat>
          <c:val>
            <c:numRef>
              <c:f>Zwischenergebnisse!$D$12:$D$31</c:f>
              <c:numCache>
                <c:formatCode>0.00</c:formatCode>
                <c:ptCount val="20"/>
              </c:numCache>
            </c:numRef>
          </c:val>
          <c:extLst>
            <c:ext xmlns:c16="http://schemas.microsoft.com/office/drawing/2014/chart" uri="{C3380CC4-5D6E-409C-BE32-E72D297353CC}">
              <c16:uniqueId val="{00000000-7581-4DB9-8DA2-AD3452BAF206}"/>
            </c:ext>
          </c:extLst>
        </c:ser>
        <c:ser>
          <c:idx val="1"/>
          <c:order val="1"/>
          <c:tx>
            <c:strRef>
              <c:f>Zwischenergebnisse!$E$10</c:f>
              <c:strCache>
                <c:ptCount val="1"/>
                <c:pt idx="0">
                  <c:v>Nutzenergie
Kühlung</c:v>
                </c:pt>
              </c:strCache>
            </c:strRef>
          </c:tx>
          <c:spPr>
            <a:solidFill>
              <a:srgbClr val="0070C0"/>
            </a:solidFill>
          </c:spPr>
          <c:invertIfNegative val="0"/>
          <c:cat>
            <c:multiLvlStrRef>
              <c:f>Zwischenergebnisse!$B$12:$B$31</c:f>
            </c:multiLvlStrRef>
          </c:cat>
          <c:val>
            <c:numRef>
              <c:f>Zwischenergebnisse!$E$12:$E$31</c:f>
              <c:numCache>
                <c:formatCode>0.00</c:formatCode>
                <c:ptCount val="20"/>
              </c:numCache>
            </c:numRef>
          </c:val>
          <c:extLst>
            <c:ext xmlns:c16="http://schemas.microsoft.com/office/drawing/2014/chart" uri="{C3380CC4-5D6E-409C-BE32-E72D297353CC}">
              <c16:uniqueId val="{00000001-7581-4DB9-8DA2-AD3452BAF206}"/>
            </c:ext>
          </c:extLst>
        </c:ser>
        <c:dLbls>
          <c:showLegendKey val="0"/>
          <c:showVal val="0"/>
          <c:showCatName val="0"/>
          <c:showSerName val="0"/>
          <c:showPercent val="0"/>
          <c:showBubbleSize val="0"/>
        </c:dLbls>
        <c:gapWidth val="150"/>
        <c:overlap val="100"/>
        <c:axId val="810246264"/>
        <c:axId val="1"/>
      </c:barChart>
      <c:catAx>
        <c:axId val="810246264"/>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
        <c:crosses val="autoZero"/>
        <c:auto val="1"/>
        <c:lblAlgn val="ctr"/>
        <c:lblOffset val="100"/>
        <c:noMultiLvlLbl val="0"/>
      </c:catAx>
      <c:valAx>
        <c:axId val="1"/>
        <c:scaling>
          <c:orientation val="minMax"/>
        </c:scaling>
        <c:delete val="0"/>
        <c:axPos val="l"/>
        <c:majorGridlines/>
        <c:title>
          <c:tx>
            <c:rich>
              <a:bodyPr rot="0" vert="horz"/>
              <a:lstStyle/>
              <a:p>
                <a:pPr>
                  <a:defRPr/>
                </a:pPr>
                <a:r>
                  <a:rPr lang="de-DE"/>
                  <a:t>kWh/
(m²a)</a:t>
                </a:r>
              </a:p>
            </c:rich>
          </c:tx>
          <c:layout>
            <c:manualLayout>
              <c:xMode val="edge"/>
              <c:yMode val="edge"/>
              <c:x val="2.440237615539096E-2"/>
              <c:y val="0.6765734651932066"/>
            </c:manualLayout>
          </c:layout>
          <c:overlay val="0"/>
          <c:spPr>
            <a:noFill/>
            <a:ln w="25400">
              <a:noFill/>
            </a:ln>
          </c:spPr>
        </c:title>
        <c:numFmt formatCode="0.00" sourceLinked="1"/>
        <c:majorTickMark val="out"/>
        <c:minorTickMark val="none"/>
        <c:tickLblPos val="nextTo"/>
        <c:crossAx val="810246264"/>
        <c:crosses val="autoZero"/>
        <c:crossBetween val="between"/>
      </c:valAx>
    </c:plotArea>
    <c:legend>
      <c:legendPos val="b"/>
      <c:layout>
        <c:manualLayout>
          <c:xMode val="edge"/>
          <c:yMode val="edge"/>
          <c:x val="0.31923563324670945"/>
          <c:y val="0.89717093389356706"/>
          <c:w val="0.41172167446930685"/>
          <c:h val="8.474991602188553E-2"/>
        </c:manualLayout>
      </c:layout>
      <c:overlay val="0"/>
      <c:spPr>
        <a:ln>
          <a:solidFill>
            <a:schemeClr val="tx1"/>
          </a:solidFill>
        </a:ln>
      </c:spPr>
    </c:legend>
    <c:plotVisOnly val="1"/>
    <c:dispBlanksAs val="gap"/>
    <c:showDLblsOverMax val="0"/>
  </c:chart>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Nutzenergiebilanz monatsweise - Nichtwohnbereich</a:t>
            </a:r>
          </a:p>
        </c:rich>
      </c:tx>
      <c:overlay val="0"/>
      <c:spPr>
        <a:noFill/>
        <a:ln w="25400">
          <a:noFill/>
        </a:ln>
      </c:spPr>
    </c:title>
    <c:autoTitleDeleted val="0"/>
    <c:plotArea>
      <c:layout>
        <c:manualLayout>
          <c:layoutTarget val="inner"/>
          <c:xMode val="edge"/>
          <c:yMode val="edge"/>
          <c:x val="8.3915704455320234E-2"/>
          <c:y val="9.6841781592682766E-2"/>
          <c:w val="0.90606436657176836"/>
          <c:h val="0.60498054985811189"/>
        </c:manualLayout>
      </c:layout>
      <c:barChart>
        <c:barDir val="col"/>
        <c:grouping val="stacked"/>
        <c:varyColors val="0"/>
        <c:ser>
          <c:idx val="0"/>
          <c:order val="0"/>
          <c:tx>
            <c:strRef>
              <c:f>Zwischenergebnisse!$H$10</c:f>
              <c:strCache>
                <c:ptCount val="1"/>
                <c:pt idx="0">
                  <c:v>Nutzenergie 
Heizung</c:v>
                </c:pt>
              </c:strCache>
            </c:strRef>
          </c:tx>
          <c:spPr>
            <a:solidFill>
              <a:srgbClr val="FFC000"/>
            </a:solidFill>
          </c:spPr>
          <c:invertIfNegative val="0"/>
          <c:cat>
            <c:strRef>
              <c:f>Zwischenergebnisse!$G$12:$G$23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Zwischenergebnisse!$H$12:$H$23</c:f>
              <c:numCache>
                <c:formatCode>0.00</c:formatCode>
                <c:ptCount val="12"/>
              </c:numCache>
            </c:numRef>
          </c:val>
          <c:extLst>
            <c:ext xmlns:c16="http://schemas.microsoft.com/office/drawing/2014/chart" uri="{C3380CC4-5D6E-409C-BE32-E72D297353CC}">
              <c16:uniqueId val="{00000000-DA5B-41B6-ACA1-4410433BC168}"/>
            </c:ext>
          </c:extLst>
        </c:ser>
        <c:ser>
          <c:idx val="1"/>
          <c:order val="1"/>
          <c:tx>
            <c:strRef>
              <c:f>Zwischenergebnisse!$I$10</c:f>
              <c:strCache>
                <c:ptCount val="1"/>
                <c:pt idx="0">
                  <c:v>Nutzenergie
Kühlung</c:v>
                </c:pt>
              </c:strCache>
            </c:strRef>
          </c:tx>
          <c:spPr>
            <a:solidFill>
              <a:srgbClr val="0070C0"/>
            </a:solidFill>
          </c:spPr>
          <c:invertIfNegative val="0"/>
          <c:cat>
            <c:strRef>
              <c:f>Zwischenergebnisse!$G$12:$G$23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Zwischenergebnisse!$I$12:$I$23</c:f>
              <c:numCache>
                <c:formatCode>0.00</c:formatCode>
                <c:ptCount val="12"/>
              </c:numCache>
            </c:numRef>
          </c:val>
          <c:extLst>
            <c:ext xmlns:c16="http://schemas.microsoft.com/office/drawing/2014/chart" uri="{C3380CC4-5D6E-409C-BE32-E72D297353CC}">
              <c16:uniqueId val="{00000001-DA5B-41B6-ACA1-4410433BC168}"/>
            </c:ext>
          </c:extLst>
        </c:ser>
        <c:dLbls>
          <c:showLegendKey val="0"/>
          <c:showVal val="0"/>
          <c:showCatName val="0"/>
          <c:showSerName val="0"/>
          <c:showPercent val="0"/>
          <c:showBubbleSize val="0"/>
        </c:dLbls>
        <c:gapWidth val="150"/>
        <c:overlap val="100"/>
        <c:axId val="810244952"/>
        <c:axId val="1"/>
      </c:barChart>
      <c:catAx>
        <c:axId val="81024495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
        <c:crosses val="autoZero"/>
        <c:auto val="1"/>
        <c:lblAlgn val="ctr"/>
        <c:lblOffset val="100"/>
        <c:noMultiLvlLbl val="0"/>
      </c:catAx>
      <c:valAx>
        <c:axId val="1"/>
        <c:scaling>
          <c:orientation val="minMax"/>
        </c:scaling>
        <c:delete val="0"/>
        <c:axPos val="l"/>
        <c:majorGridlines/>
        <c:title>
          <c:tx>
            <c:rich>
              <a:bodyPr rot="0" vert="horz"/>
              <a:lstStyle/>
              <a:p>
                <a:pPr>
                  <a:defRPr/>
                </a:pPr>
                <a:r>
                  <a:rPr lang="de-DE"/>
                  <a:t>kWh/
(m²a)</a:t>
                </a:r>
              </a:p>
            </c:rich>
          </c:tx>
          <c:layout>
            <c:manualLayout>
              <c:xMode val="edge"/>
              <c:yMode val="edge"/>
              <c:x val="2.4402320080360324E-2"/>
              <c:y val="0.74006564968852584"/>
            </c:manualLayout>
          </c:layout>
          <c:overlay val="0"/>
          <c:spPr>
            <a:noFill/>
            <a:ln w="25400">
              <a:noFill/>
            </a:ln>
          </c:spPr>
        </c:title>
        <c:numFmt formatCode="0.00" sourceLinked="1"/>
        <c:majorTickMark val="out"/>
        <c:minorTickMark val="none"/>
        <c:tickLblPos val="nextTo"/>
        <c:crossAx val="810244952"/>
        <c:crosses val="autoZero"/>
        <c:crossBetween val="between"/>
      </c:valAx>
    </c:plotArea>
    <c:legend>
      <c:legendPos val="b"/>
      <c:layout>
        <c:manualLayout>
          <c:xMode val="edge"/>
          <c:yMode val="edge"/>
          <c:x val="0.31923566961537214"/>
          <c:y val="0.88560193133753029"/>
          <c:w val="0.41172171997018886"/>
          <c:h val="8.4749932574217701E-2"/>
        </c:manualLayout>
      </c:layout>
      <c:overlay val="0"/>
      <c:spPr>
        <a:ln>
          <a:solidFill>
            <a:schemeClr val="tx1"/>
          </a:solidFill>
        </a:ln>
      </c:spPr>
    </c:legend>
    <c:plotVisOnly val="1"/>
    <c:dispBlanksAs val="gap"/>
    <c:showDLblsOverMax val="0"/>
  </c:chart>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Endenergiebilanz monatsweise nach Verwendungszweck - Nichtwohnbereich</a:t>
            </a:r>
          </a:p>
        </c:rich>
      </c:tx>
      <c:overlay val="0"/>
      <c:spPr>
        <a:noFill/>
        <a:ln w="25400">
          <a:noFill/>
        </a:ln>
      </c:spPr>
    </c:title>
    <c:autoTitleDeleted val="0"/>
    <c:plotArea>
      <c:layout>
        <c:manualLayout>
          <c:layoutTarget val="inner"/>
          <c:xMode val="edge"/>
          <c:yMode val="edge"/>
          <c:x val="8.3915704455320234E-2"/>
          <c:y val="9.6841781592682766E-2"/>
          <c:w val="0.90606436657176836"/>
          <c:h val="0.60395055881172743"/>
        </c:manualLayout>
      </c:layout>
      <c:barChart>
        <c:barDir val="col"/>
        <c:grouping val="stacked"/>
        <c:varyColors val="0"/>
        <c:ser>
          <c:idx val="0"/>
          <c:order val="0"/>
          <c:tx>
            <c:strRef>
              <c:f>Zwischenergebnisse!$D$81</c:f>
              <c:strCache>
                <c:ptCount val="1"/>
                <c:pt idx="0">
                  <c:v>Endenergie 
Heizung</c:v>
                </c:pt>
              </c:strCache>
            </c:strRef>
          </c:tx>
          <c:spPr>
            <a:solidFill>
              <a:srgbClr val="FF0000"/>
            </a:solidFill>
          </c:spPr>
          <c:invertIfNegative val="0"/>
          <c:cat>
            <c:strRef>
              <c:f>Zwischenergebnisse!$B$83:$B$94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Zwischenergebnisse!$D$83:$D$94</c:f>
              <c:numCache>
                <c:formatCode>0.00</c:formatCode>
                <c:ptCount val="12"/>
              </c:numCache>
            </c:numRef>
          </c:val>
          <c:extLst>
            <c:ext xmlns:c16="http://schemas.microsoft.com/office/drawing/2014/chart" uri="{C3380CC4-5D6E-409C-BE32-E72D297353CC}">
              <c16:uniqueId val="{00000000-D550-46BB-BC59-9077F3E98D8A}"/>
            </c:ext>
          </c:extLst>
        </c:ser>
        <c:ser>
          <c:idx val="1"/>
          <c:order val="1"/>
          <c:tx>
            <c:strRef>
              <c:f>Zwischenergebnisse!$E$81</c:f>
              <c:strCache>
                <c:ptCount val="1"/>
                <c:pt idx="0">
                  <c:v>Endenergie
Warmwasser</c:v>
                </c:pt>
              </c:strCache>
            </c:strRef>
          </c:tx>
          <c:spPr>
            <a:solidFill>
              <a:schemeClr val="accent4"/>
            </a:solidFill>
          </c:spPr>
          <c:invertIfNegative val="0"/>
          <c:cat>
            <c:strRef>
              <c:f>Zwischenergebnisse!$B$83:$B$94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Zwischenergebnisse!$E$83:$E$94</c:f>
              <c:numCache>
                <c:formatCode>0.00</c:formatCode>
                <c:ptCount val="12"/>
              </c:numCache>
            </c:numRef>
          </c:val>
          <c:extLst>
            <c:ext xmlns:c16="http://schemas.microsoft.com/office/drawing/2014/chart" uri="{C3380CC4-5D6E-409C-BE32-E72D297353CC}">
              <c16:uniqueId val="{00000001-D550-46BB-BC59-9077F3E98D8A}"/>
            </c:ext>
          </c:extLst>
        </c:ser>
        <c:ser>
          <c:idx val="2"/>
          <c:order val="2"/>
          <c:tx>
            <c:strRef>
              <c:f>Zwischenergebnisse!$F$81</c:f>
              <c:strCache>
                <c:ptCount val="1"/>
                <c:pt idx="0">
                  <c:v>Endenergie 
Beleuchtung</c:v>
                </c:pt>
              </c:strCache>
            </c:strRef>
          </c:tx>
          <c:spPr>
            <a:solidFill>
              <a:srgbClr val="FFFF00"/>
            </a:solidFill>
          </c:spPr>
          <c:invertIfNegative val="0"/>
          <c:cat>
            <c:strRef>
              <c:f>Zwischenergebnisse!$B$83:$B$94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Zwischenergebnisse!$F$83:$F$94</c:f>
              <c:numCache>
                <c:formatCode>0.00</c:formatCode>
                <c:ptCount val="12"/>
              </c:numCache>
            </c:numRef>
          </c:val>
          <c:extLst>
            <c:ext xmlns:c16="http://schemas.microsoft.com/office/drawing/2014/chart" uri="{C3380CC4-5D6E-409C-BE32-E72D297353CC}">
              <c16:uniqueId val="{00000002-D550-46BB-BC59-9077F3E98D8A}"/>
            </c:ext>
          </c:extLst>
        </c:ser>
        <c:ser>
          <c:idx val="3"/>
          <c:order val="3"/>
          <c:tx>
            <c:strRef>
              <c:f>Zwischenergebnisse!$G$81</c:f>
              <c:strCache>
                <c:ptCount val="1"/>
                <c:pt idx="0">
                  <c:v>Endenergie 
Lüftung</c:v>
                </c:pt>
              </c:strCache>
            </c:strRef>
          </c:tx>
          <c:spPr>
            <a:solidFill>
              <a:schemeClr val="bg1">
                <a:lumMod val="65000"/>
              </a:schemeClr>
            </a:solidFill>
          </c:spPr>
          <c:invertIfNegative val="0"/>
          <c:cat>
            <c:strRef>
              <c:f>Zwischenergebnisse!$B$83:$B$94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Zwischenergebnisse!$G$83:$G$94</c:f>
              <c:numCache>
                <c:formatCode>0.00</c:formatCode>
                <c:ptCount val="12"/>
              </c:numCache>
            </c:numRef>
          </c:val>
          <c:extLst>
            <c:ext xmlns:c16="http://schemas.microsoft.com/office/drawing/2014/chart" uri="{C3380CC4-5D6E-409C-BE32-E72D297353CC}">
              <c16:uniqueId val="{00000003-D550-46BB-BC59-9077F3E98D8A}"/>
            </c:ext>
          </c:extLst>
        </c:ser>
        <c:ser>
          <c:idx val="4"/>
          <c:order val="4"/>
          <c:tx>
            <c:strRef>
              <c:f>Zwischenergebnisse!$H$81</c:f>
              <c:strCache>
                <c:ptCount val="1"/>
                <c:pt idx="0">
                  <c:v>Endenergie 
Kühlung</c:v>
                </c:pt>
              </c:strCache>
            </c:strRef>
          </c:tx>
          <c:invertIfNegative val="0"/>
          <c:cat>
            <c:strRef>
              <c:f>Zwischenergebnisse!$B$83:$B$94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Zwischenergebnisse!$H$83:$H$94</c:f>
              <c:numCache>
                <c:formatCode>0.00</c:formatCode>
                <c:ptCount val="12"/>
              </c:numCache>
            </c:numRef>
          </c:val>
          <c:extLst>
            <c:ext xmlns:c16="http://schemas.microsoft.com/office/drawing/2014/chart" uri="{C3380CC4-5D6E-409C-BE32-E72D297353CC}">
              <c16:uniqueId val="{00000004-D550-46BB-BC59-9077F3E98D8A}"/>
            </c:ext>
          </c:extLst>
        </c:ser>
        <c:dLbls>
          <c:showLegendKey val="0"/>
          <c:showVal val="0"/>
          <c:showCatName val="0"/>
          <c:showSerName val="0"/>
          <c:showPercent val="0"/>
          <c:showBubbleSize val="0"/>
        </c:dLbls>
        <c:gapWidth val="150"/>
        <c:overlap val="100"/>
        <c:axId val="810466392"/>
        <c:axId val="1"/>
      </c:barChart>
      <c:catAx>
        <c:axId val="810466392"/>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
        <c:crosses val="autoZero"/>
        <c:auto val="1"/>
        <c:lblAlgn val="ctr"/>
        <c:lblOffset val="100"/>
        <c:noMultiLvlLbl val="0"/>
      </c:catAx>
      <c:valAx>
        <c:axId val="1"/>
        <c:scaling>
          <c:orientation val="minMax"/>
        </c:scaling>
        <c:delete val="0"/>
        <c:axPos val="l"/>
        <c:majorGridlines/>
        <c:title>
          <c:tx>
            <c:rich>
              <a:bodyPr rot="0" vert="horz"/>
              <a:lstStyle/>
              <a:p>
                <a:pPr>
                  <a:defRPr/>
                </a:pPr>
                <a:r>
                  <a:rPr lang="de-DE"/>
                  <a:t>kWh/
(m²a)</a:t>
                </a:r>
              </a:p>
            </c:rich>
          </c:tx>
          <c:layout>
            <c:manualLayout>
              <c:xMode val="edge"/>
              <c:yMode val="edge"/>
              <c:x val="2.7694446610015331E-2"/>
              <c:y val="0.73961623218150363"/>
            </c:manualLayout>
          </c:layout>
          <c:overlay val="0"/>
          <c:spPr>
            <a:noFill/>
            <a:ln w="25400">
              <a:noFill/>
            </a:ln>
          </c:spPr>
        </c:title>
        <c:numFmt formatCode="0.00" sourceLinked="1"/>
        <c:majorTickMark val="out"/>
        <c:minorTickMark val="none"/>
        <c:tickLblPos val="nextTo"/>
        <c:crossAx val="810466392"/>
        <c:crosses val="autoZero"/>
        <c:crossBetween val="between"/>
      </c:valAx>
    </c:plotArea>
    <c:legend>
      <c:legendPos val="b"/>
      <c:layout>
        <c:manualLayout>
          <c:xMode val="edge"/>
          <c:yMode val="edge"/>
          <c:x val="8.1430835996985529E-2"/>
          <c:y val="0.89717101151829692"/>
          <c:w val="0.90562420415269862"/>
          <c:h val="8.4749932574217701E-2"/>
        </c:manualLayout>
      </c:layout>
      <c:overlay val="0"/>
      <c:spPr>
        <a:ln>
          <a:solidFill>
            <a:schemeClr val="tx1"/>
          </a:solidFill>
        </a:ln>
      </c:spPr>
    </c:legend>
    <c:plotVisOnly val="1"/>
    <c:dispBlanksAs val="gap"/>
    <c:showDLblsOverMax val="0"/>
  </c:chart>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0</xdr:row>
      <xdr:rowOff>19050</xdr:rowOff>
    </xdr:from>
    <xdr:to>
      <xdr:col>9</xdr:col>
      <xdr:colOff>771525</xdr:colOff>
      <xdr:row>2</xdr:row>
      <xdr:rowOff>104775</xdr:rowOff>
    </xdr:to>
    <xdr:pic>
      <xdr:nvPicPr>
        <xdr:cNvPr id="538673" name="Grafik 1">
          <a:extLst>
            <a:ext uri="{FF2B5EF4-FFF2-40B4-BE49-F238E27FC236}">
              <a16:creationId xmlns:a16="http://schemas.microsoft.com/office/drawing/2014/main" id="{00000000-0008-0000-0000-0000313808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19050"/>
          <a:ext cx="1524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228600</xdr:colOff>
          <xdr:row>19</xdr:row>
          <xdr:rowOff>9525</xdr:rowOff>
        </xdr:from>
        <xdr:to>
          <xdr:col>1</xdr:col>
          <xdr:colOff>9525</xdr:colOff>
          <xdr:row>19</xdr:row>
          <xdr:rowOff>171450</xdr:rowOff>
        </xdr:to>
        <xdr:sp macro="" textlink="">
          <xdr:nvSpPr>
            <xdr:cNvPr id="538625" name="Check Box 1" descr="Kontrollkästchen" hidden="1">
              <a:extLst>
                <a:ext uri="{63B3BB69-23CF-44E3-9099-C40C66FF867C}">
                  <a14:compatExt spid="_x0000_s538625"/>
                </a:ext>
                <a:ext uri="{FF2B5EF4-FFF2-40B4-BE49-F238E27FC236}">
                  <a16:creationId xmlns:a16="http://schemas.microsoft.com/office/drawing/2014/main" id="{00000000-0008-0000-0000-000001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9525</xdr:rowOff>
        </xdr:from>
        <xdr:to>
          <xdr:col>1</xdr:col>
          <xdr:colOff>9525</xdr:colOff>
          <xdr:row>20</xdr:row>
          <xdr:rowOff>171450</xdr:rowOff>
        </xdr:to>
        <xdr:sp macro="" textlink="">
          <xdr:nvSpPr>
            <xdr:cNvPr id="538626" name="Check Box 2" descr="Kontrollkästchen" hidden="1">
              <a:extLst>
                <a:ext uri="{63B3BB69-23CF-44E3-9099-C40C66FF867C}">
                  <a14:compatExt spid="_x0000_s538626"/>
                </a:ext>
                <a:ext uri="{FF2B5EF4-FFF2-40B4-BE49-F238E27FC236}">
                  <a16:creationId xmlns:a16="http://schemas.microsoft.com/office/drawing/2014/main" id="{00000000-0008-0000-0000-000002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0</xdr:rowOff>
        </xdr:from>
        <xdr:to>
          <xdr:col>1</xdr:col>
          <xdr:colOff>9525</xdr:colOff>
          <xdr:row>21</xdr:row>
          <xdr:rowOff>161925</xdr:rowOff>
        </xdr:to>
        <xdr:sp macro="" textlink="">
          <xdr:nvSpPr>
            <xdr:cNvPr id="538627" name="Check Box 3" descr="Kontrollkästchen" hidden="1">
              <a:extLst>
                <a:ext uri="{63B3BB69-23CF-44E3-9099-C40C66FF867C}">
                  <a14:compatExt spid="_x0000_s538627"/>
                </a:ext>
                <a:ext uri="{FF2B5EF4-FFF2-40B4-BE49-F238E27FC236}">
                  <a16:creationId xmlns:a16="http://schemas.microsoft.com/office/drawing/2014/main" id="{00000000-0008-0000-0000-000003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0</xdr:rowOff>
        </xdr:from>
        <xdr:to>
          <xdr:col>1</xdr:col>
          <xdr:colOff>9525</xdr:colOff>
          <xdr:row>21</xdr:row>
          <xdr:rowOff>161925</xdr:rowOff>
        </xdr:to>
        <xdr:sp macro="" textlink="">
          <xdr:nvSpPr>
            <xdr:cNvPr id="538628" name="Check Box 4" descr="Kontrollkästchen" hidden="1">
              <a:extLst>
                <a:ext uri="{63B3BB69-23CF-44E3-9099-C40C66FF867C}">
                  <a14:compatExt spid="_x0000_s538628"/>
                </a:ext>
                <a:ext uri="{FF2B5EF4-FFF2-40B4-BE49-F238E27FC236}">
                  <a16:creationId xmlns:a16="http://schemas.microsoft.com/office/drawing/2014/main" id="{00000000-0008-0000-0000-000004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9525</xdr:rowOff>
        </xdr:from>
        <xdr:to>
          <xdr:col>1</xdr:col>
          <xdr:colOff>9525</xdr:colOff>
          <xdr:row>21</xdr:row>
          <xdr:rowOff>171450</xdr:rowOff>
        </xdr:to>
        <xdr:sp macro="" textlink="">
          <xdr:nvSpPr>
            <xdr:cNvPr id="538629" name="Check Box 5" descr="Kontrollkästchen" hidden="1">
              <a:extLst>
                <a:ext uri="{63B3BB69-23CF-44E3-9099-C40C66FF867C}">
                  <a14:compatExt spid="_x0000_s538629"/>
                </a:ext>
                <a:ext uri="{FF2B5EF4-FFF2-40B4-BE49-F238E27FC236}">
                  <a16:creationId xmlns:a16="http://schemas.microsoft.com/office/drawing/2014/main" id="{00000000-0008-0000-0000-000005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9525</xdr:rowOff>
        </xdr:from>
        <xdr:to>
          <xdr:col>1</xdr:col>
          <xdr:colOff>9525</xdr:colOff>
          <xdr:row>22</xdr:row>
          <xdr:rowOff>171450</xdr:rowOff>
        </xdr:to>
        <xdr:sp macro="" textlink="">
          <xdr:nvSpPr>
            <xdr:cNvPr id="538630" name="Check Box 6" descr="Kontrollkästchen" hidden="1">
              <a:extLst>
                <a:ext uri="{63B3BB69-23CF-44E3-9099-C40C66FF867C}">
                  <a14:compatExt spid="_x0000_s538630"/>
                </a:ext>
                <a:ext uri="{FF2B5EF4-FFF2-40B4-BE49-F238E27FC236}">
                  <a16:creationId xmlns:a16="http://schemas.microsoft.com/office/drawing/2014/main" id="{00000000-0008-0000-0000-000006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9525</xdr:rowOff>
        </xdr:from>
        <xdr:to>
          <xdr:col>1</xdr:col>
          <xdr:colOff>9525</xdr:colOff>
          <xdr:row>14</xdr:row>
          <xdr:rowOff>171450</xdr:rowOff>
        </xdr:to>
        <xdr:sp macro="" textlink="">
          <xdr:nvSpPr>
            <xdr:cNvPr id="538631" name="Check Box 7" descr="Kontrollkästchen" hidden="1">
              <a:extLst>
                <a:ext uri="{63B3BB69-23CF-44E3-9099-C40C66FF867C}">
                  <a14:compatExt spid="_x0000_s538631"/>
                </a:ext>
                <a:ext uri="{FF2B5EF4-FFF2-40B4-BE49-F238E27FC236}">
                  <a16:creationId xmlns:a16="http://schemas.microsoft.com/office/drawing/2014/main" id="{00000000-0008-0000-0000-000007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9525</xdr:rowOff>
        </xdr:from>
        <xdr:to>
          <xdr:col>1</xdr:col>
          <xdr:colOff>9525</xdr:colOff>
          <xdr:row>15</xdr:row>
          <xdr:rowOff>171450</xdr:rowOff>
        </xdr:to>
        <xdr:sp macro="" textlink="">
          <xdr:nvSpPr>
            <xdr:cNvPr id="538632" name="Check Box 8" descr="Kontrollkästchen" hidden="1">
              <a:extLst>
                <a:ext uri="{63B3BB69-23CF-44E3-9099-C40C66FF867C}">
                  <a14:compatExt spid="_x0000_s538632"/>
                </a:ext>
                <a:ext uri="{FF2B5EF4-FFF2-40B4-BE49-F238E27FC236}">
                  <a16:creationId xmlns:a16="http://schemas.microsoft.com/office/drawing/2014/main" id="{00000000-0008-0000-0000-000008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0</xdr:rowOff>
        </xdr:from>
        <xdr:to>
          <xdr:col>1</xdr:col>
          <xdr:colOff>9525</xdr:colOff>
          <xdr:row>14</xdr:row>
          <xdr:rowOff>161925</xdr:rowOff>
        </xdr:to>
        <xdr:sp macro="" textlink="">
          <xdr:nvSpPr>
            <xdr:cNvPr id="538633" name="Check Box 9" descr="Kontrollkästchen" hidden="1">
              <a:extLst>
                <a:ext uri="{63B3BB69-23CF-44E3-9099-C40C66FF867C}">
                  <a14:compatExt spid="_x0000_s538633"/>
                </a:ext>
                <a:ext uri="{FF2B5EF4-FFF2-40B4-BE49-F238E27FC236}">
                  <a16:creationId xmlns:a16="http://schemas.microsoft.com/office/drawing/2014/main" id="{00000000-0008-0000-0000-000009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9525</xdr:rowOff>
        </xdr:from>
        <xdr:to>
          <xdr:col>1</xdr:col>
          <xdr:colOff>9525</xdr:colOff>
          <xdr:row>23</xdr:row>
          <xdr:rowOff>171450</xdr:rowOff>
        </xdr:to>
        <xdr:sp macro="" textlink="">
          <xdr:nvSpPr>
            <xdr:cNvPr id="538634" name="Check Box 10" descr="Kontrollkästchen" hidden="1">
              <a:extLst>
                <a:ext uri="{63B3BB69-23CF-44E3-9099-C40C66FF867C}">
                  <a14:compatExt spid="_x0000_s538634"/>
                </a:ext>
                <a:ext uri="{FF2B5EF4-FFF2-40B4-BE49-F238E27FC236}">
                  <a16:creationId xmlns:a16="http://schemas.microsoft.com/office/drawing/2014/main" id="{00000000-0008-0000-0000-00000A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xdr:row>
          <xdr:rowOff>9525</xdr:rowOff>
        </xdr:from>
        <xdr:to>
          <xdr:col>1</xdr:col>
          <xdr:colOff>9525</xdr:colOff>
          <xdr:row>26</xdr:row>
          <xdr:rowOff>171450</xdr:rowOff>
        </xdr:to>
        <xdr:sp macro="" textlink="">
          <xdr:nvSpPr>
            <xdr:cNvPr id="538635" name="Check Box 11" descr="Kontrollkästchen" hidden="1">
              <a:extLst>
                <a:ext uri="{63B3BB69-23CF-44E3-9099-C40C66FF867C}">
                  <a14:compatExt spid="_x0000_s538635"/>
                </a:ext>
                <a:ext uri="{FF2B5EF4-FFF2-40B4-BE49-F238E27FC236}">
                  <a16:creationId xmlns:a16="http://schemas.microsoft.com/office/drawing/2014/main" id="{00000000-0008-0000-0000-00000B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9525</xdr:rowOff>
        </xdr:from>
        <xdr:to>
          <xdr:col>1</xdr:col>
          <xdr:colOff>9525</xdr:colOff>
          <xdr:row>16</xdr:row>
          <xdr:rowOff>171450</xdr:rowOff>
        </xdr:to>
        <xdr:sp macro="" textlink="">
          <xdr:nvSpPr>
            <xdr:cNvPr id="538636" name="Check Box 12" descr="Kontrollkästchen" hidden="1">
              <a:extLst>
                <a:ext uri="{63B3BB69-23CF-44E3-9099-C40C66FF867C}">
                  <a14:compatExt spid="_x0000_s538636"/>
                </a:ext>
                <a:ext uri="{FF2B5EF4-FFF2-40B4-BE49-F238E27FC236}">
                  <a16:creationId xmlns:a16="http://schemas.microsoft.com/office/drawing/2014/main" id="{00000000-0008-0000-0000-00000C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27</xdr:row>
          <xdr:rowOff>9525</xdr:rowOff>
        </xdr:from>
        <xdr:to>
          <xdr:col>1</xdr:col>
          <xdr:colOff>9525</xdr:colOff>
          <xdr:row>27</xdr:row>
          <xdr:rowOff>171450</xdr:rowOff>
        </xdr:to>
        <xdr:sp macro="" textlink="">
          <xdr:nvSpPr>
            <xdr:cNvPr id="538637" name="Check Box 13" descr="Kontrollkästchen" hidden="1">
              <a:extLst>
                <a:ext uri="{63B3BB69-23CF-44E3-9099-C40C66FF867C}">
                  <a14:compatExt spid="_x0000_s538637"/>
                </a:ext>
                <a:ext uri="{FF2B5EF4-FFF2-40B4-BE49-F238E27FC236}">
                  <a16:creationId xmlns:a16="http://schemas.microsoft.com/office/drawing/2014/main" id="{00000000-0008-0000-0000-00000D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28</xdr:row>
          <xdr:rowOff>9525</xdr:rowOff>
        </xdr:from>
        <xdr:to>
          <xdr:col>1</xdr:col>
          <xdr:colOff>771525</xdr:colOff>
          <xdr:row>28</xdr:row>
          <xdr:rowOff>171450</xdr:rowOff>
        </xdr:to>
        <xdr:sp macro="" textlink="">
          <xdr:nvSpPr>
            <xdr:cNvPr id="538638" name="Check Box 14" descr="Kontrollkästchen" hidden="1">
              <a:extLst>
                <a:ext uri="{63B3BB69-23CF-44E3-9099-C40C66FF867C}">
                  <a14:compatExt spid="_x0000_s538638"/>
                </a:ext>
                <a:ext uri="{FF2B5EF4-FFF2-40B4-BE49-F238E27FC236}">
                  <a16:creationId xmlns:a16="http://schemas.microsoft.com/office/drawing/2014/main" id="{00000000-0008-0000-0000-00000E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29</xdr:row>
          <xdr:rowOff>9525</xdr:rowOff>
        </xdr:from>
        <xdr:to>
          <xdr:col>1</xdr:col>
          <xdr:colOff>771525</xdr:colOff>
          <xdr:row>29</xdr:row>
          <xdr:rowOff>171450</xdr:rowOff>
        </xdr:to>
        <xdr:sp macro="" textlink="">
          <xdr:nvSpPr>
            <xdr:cNvPr id="538639" name="Check Box 15" descr="Kontrollkästchen" hidden="1">
              <a:extLst>
                <a:ext uri="{63B3BB69-23CF-44E3-9099-C40C66FF867C}">
                  <a14:compatExt spid="_x0000_s538639"/>
                </a:ext>
                <a:ext uri="{FF2B5EF4-FFF2-40B4-BE49-F238E27FC236}">
                  <a16:creationId xmlns:a16="http://schemas.microsoft.com/office/drawing/2014/main" id="{00000000-0008-0000-0000-00000F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30</xdr:row>
          <xdr:rowOff>9525</xdr:rowOff>
        </xdr:from>
        <xdr:to>
          <xdr:col>1</xdr:col>
          <xdr:colOff>771525</xdr:colOff>
          <xdr:row>30</xdr:row>
          <xdr:rowOff>171450</xdr:rowOff>
        </xdr:to>
        <xdr:sp macro="" textlink="">
          <xdr:nvSpPr>
            <xdr:cNvPr id="538640" name="Check Box 16" descr="Kontrollkästchen" hidden="1">
              <a:extLst>
                <a:ext uri="{63B3BB69-23CF-44E3-9099-C40C66FF867C}">
                  <a14:compatExt spid="_x0000_s538640"/>
                </a:ext>
                <a:ext uri="{FF2B5EF4-FFF2-40B4-BE49-F238E27FC236}">
                  <a16:creationId xmlns:a16="http://schemas.microsoft.com/office/drawing/2014/main" id="{00000000-0008-0000-0000-000010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31</xdr:row>
          <xdr:rowOff>9525</xdr:rowOff>
        </xdr:from>
        <xdr:to>
          <xdr:col>1</xdr:col>
          <xdr:colOff>771525</xdr:colOff>
          <xdr:row>31</xdr:row>
          <xdr:rowOff>171450</xdr:rowOff>
        </xdr:to>
        <xdr:sp macro="" textlink="">
          <xdr:nvSpPr>
            <xdr:cNvPr id="538641" name="Check Box 17" descr="Kontrollkästchen" hidden="1">
              <a:extLst>
                <a:ext uri="{63B3BB69-23CF-44E3-9099-C40C66FF867C}">
                  <a14:compatExt spid="_x0000_s538641"/>
                </a:ext>
                <a:ext uri="{FF2B5EF4-FFF2-40B4-BE49-F238E27FC236}">
                  <a16:creationId xmlns:a16="http://schemas.microsoft.com/office/drawing/2014/main" id="{00000000-0008-0000-0000-000011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32</xdr:row>
          <xdr:rowOff>9525</xdr:rowOff>
        </xdr:from>
        <xdr:to>
          <xdr:col>1</xdr:col>
          <xdr:colOff>771525</xdr:colOff>
          <xdr:row>32</xdr:row>
          <xdr:rowOff>171450</xdr:rowOff>
        </xdr:to>
        <xdr:sp macro="" textlink="">
          <xdr:nvSpPr>
            <xdr:cNvPr id="538642" name="Check Box 18" descr="Kontrollkästchen" hidden="1">
              <a:extLst>
                <a:ext uri="{63B3BB69-23CF-44E3-9099-C40C66FF867C}">
                  <a14:compatExt spid="_x0000_s538642"/>
                </a:ext>
                <a:ext uri="{FF2B5EF4-FFF2-40B4-BE49-F238E27FC236}">
                  <a16:creationId xmlns:a16="http://schemas.microsoft.com/office/drawing/2014/main" id="{00000000-0008-0000-0000-000012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33</xdr:row>
          <xdr:rowOff>9525</xdr:rowOff>
        </xdr:from>
        <xdr:to>
          <xdr:col>1</xdr:col>
          <xdr:colOff>771525</xdr:colOff>
          <xdr:row>33</xdr:row>
          <xdr:rowOff>171450</xdr:rowOff>
        </xdr:to>
        <xdr:sp macro="" textlink="">
          <xdr:nvSpPr>
            <xdr:cNvPr id="538643" name="Check Box 19" descr="Kontrollkästchen" hidden="1">
              <a:extLst>
                <a:ext uri="{63B3BB69-23CF-44E3-9099-C40C66FF867C}">
                  <a14:compatExt spid="_x0000_s538643"/>
                </a:ext>
                <a:ext uri="{FF2B5EF4-FFF2-40B4-BE49-F238E27FC236}">
                  <a16:creationId xmlns:a16="http://schemas.microsoft.com/office/drawing/2014/main" id="{00000000-0008-0000-0000-000013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9525</xdr:rowOff>
        </xdr:from>
        <xdr:to>
          <xdr:col>1</xdr:col>
          <xdr:colOff>9525</xdr:colOff>
          <xdr:row>8</xdr:row>
          <xdr:rowOff>171450</xdr:rowOff>
        </xdr:to>
        <xdr:sp macro="" textlink="">
          <xdr:nvSpPr>
            <xdr:cNvPr id="538644" name="Check Box 20" descr="Kontrollkästchen" hidden="1">
              <a:extLst>
                <a:ext uri="{63B3BB69-23CF-44E3-9099-C40C66FF867C}">
                  <a14:compatExt spid="_x0000_s538644"/>
                </a:ext>
                <a:ext uri="{FF2B5EF4-FFF2-40B4-BE49-F238E27FC236}">
                  <a16:creationId xmlns:a16="http://schemas.microsoft.com/office/drawing/2014/main" id="{00000000-0008-0000-0000-000014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9</xdr:row>
          <xdr:rowOff>9525</xdr:rowOff>
        </xdr:from>
        <xdr:to>
          <xdr:col>1</xdr:col>
          <xdr:colOff>771525</xdr:colOff>
          <xdr:row>9</xdr:row>
          <xdr:rowOff>171450</xdr:rowOff>
        </xdr:to>
        <xdr:sp macro="" textlink="">
          <xdr:nvSpPr>
            <xdr:cNvPr id="538645" name="Check Box 21" descr="Kontrollkästchen" hidden="1">
              <a:extLst>
                <a:ext uri="{63B3BB69-23CF-44E3-9099-C40C66FF867C}">
                  <a14:compatExt spid="_x0000_s538645"/>
                </a:ext>
                <a:ext uri="{FF2B5EF4-FFF2-40B4-BE49-F238E27FC236}">
                  <a16:creationId xmlns:a16="http://schemas.microsoft.com/office/drawing/2014/main" id="{00000000-0008-0000-0000-000015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10</xdr:row>
          <xdr:rowOff>9525</xdr:rowOff>
        </xdr:from>
        <xdr:to>
          <xdr:col>1</xdr:col>
          <xdr:colOff>771525</xdr:colOff>
          <xdr:row>10</xdr:row>
          <xdr:rowOff>171450</xdr:rowOff>
        </xdr:to>
        <xdr:sp macro="" textlink="">
          <xdr:nvSpPr>
            <xdr:cNvPr id="538646" name="Check Box 22" descr="Kontrollkästchen" hidden="1">
              <a:extLst>
                <a:ext uri="{63B3BB69-23CF-44E3-9099-C40C66FF867C}">
                  <a14:compatExt spid="_x0000_s538646"/>
                </a:ext>
                <a:ext uri="{FF2B5EF4-FFF2-40B4-BE49-F238E27FC236}">
                  <a16:creationId xmlns:a16="http://schemas.microsoft.com/office/drawing/2014/main" id="{00000000-0008-0000-0000-000016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11</xdr:row>
          <xdr:rowOff>9525</xdr:rowOff>
        </xdr:from>
        <xdr:to>
          <xdr:col>1</xdr:col>
          <xdr:colOff>771525</xdr:colOff>
          <xdr:row>11</xdr:row>
          <xdr:rowOff>171450</xdr:rowOff>
        </xdr:to>
        <xdr:sp macro="" textlink="">
          <xdr:nvSpPr>
            <xdr:cNvPr id="538647" name="Check Box 23" descr="Kontrollkästchen" hidden="1">
              <a:extLst>
                <a:ext uri="{63B3BB69-23CF-44E3-9099-C40C66FF867C}">
                  <a14:compatExt spid="_x0000_s538647"/>
                </a:ext>
                <a:ext uri="{FF2B5EF4-FFF2-40B4-BE49-F238E27FC236}">
                  <a16:creationId xmlns:a16="http://schemas.microsoft.com/office/drawing/2014/main" id="{00000000-0008-0000-0000-000017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12</xdr:row>
          <xdr:rowOff>9525</xdr:rowOff>
        </xdr:from>
        <xdr:to>
          <xdr:col>1</xdr:col>
          <xdr:colOff>771525</xdr:colOff>
          <xdr:row>12</xdr:row>
          <xdr:rowOff>171450</xdr:rowOff>
        </xdr:to>
        <xdr:sp macro="" textlink="">
          <xdr:nvSpPr>
            <xdr:cNvPr id="538648" name="Check Box 24" descr="Kontrollkästchen" hidden="1">
              <a:extLst>
                <a:ext uri="{63B3BB69-23CF-44E3-9099-C40C66FF867C}">
                  <a14:compatExt spid="_x0000_s538648"/>
                </a:ext>
                <a:ext uri="{FF2B5EF4-FFF2-40B4-BE49-F238E27FC236}">
                  <a16:creationId xmlns:a16="http://schemas.microsoft.com/office/drawing/2014/main" id="{00000000-0008-0000-0000-000018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13</xdr:row>
          <xdr:rowOff>9525</xdr:rowOff>
        </xdr:from>
        <xdr:to>
          <xdr:col>1</xdr:col>
          <xdr:colOff>771525</xdr:colOff>
          <xdr:row>13</xdr:row>
          <xdr:rowOff>171450</xdr:rowOff>
        </xdr:to>
        <xdr:sp macro="" textlink="">
          <xdr:nvSpPr>
            <xdr:cNvPr id="538649" name="Check Box 25" descr="Kontrollkästchen" hidden="1">
              <a:extLst>
                <a:ext uri="{63B3BB69-23CF-44E3-9099-C40C66FF867C}">
                  <a14:compatExt spid="_x0000_s538649"/>
                </a:ext>
                <a:ext uri="{FF2B5EF4-FFF2-40B4-BE49-F238E27FC236}">
                  <a16:creationId xmlns:a16="http://schemas.microsoft.com/office/drawing/2014/main" id="{00000000-0008-0000-0000-000019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37</xdr:row>
          <xdr:rowOff>9525</xdr:rowOff>
        </xdr:from>
        <xdr:to>
          <xdr:col>1</xdr:col>
          <xdr:colOff>771525</xdr:colOff>
          <xdr:row>37</xdr:row>
          <xdr:rowOff>171450</xdr:rowOff>
        </xdr:to>
        <xdr:sp macro="" textlink="">
          <xdr:nvSpPr>
            <xdr:cNvPr id="538650" name="Check Box 26" descr="Kontrollkästchen" hidden="1">
              <a:extLst>
                <a:ext uri="{63B3BB69-23CF-44E3-9099-C40C66FF867C}">
                  <a14:compatExt spid="_x0000_s538650"/>
                </a:ext>
                <a:ext uri="{FF2B5EF4-FFF2-40B4-BE49-F238E27FC236}">
                  <a16:creationId xmlns:a16="http://schemas.microsoft.com/office/drawing/2014/main" id="{00000000-0008-0000-0000-00001A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39</xdr:row>
          <xdr:rowOff>9525</xdr:rowOff>
        </xdr:from>
        <xdr:to>
          <xdr:col>1</xdr:col>
          <xdr:colOff>771525</xdr:colOff>
          <xdr:row>39</xdr:row>
          <xdr:rowOff>171450</xdr:rowOff>
        </xdr:to>
        <xdr:sp macro="" textlink="">
          <xdr:nvSpPr>
            <xdr:cNvPr id="538651" name="Check Box 27" descr="Kontrollkästchen" hidden="1">
              <a:extLst>
                <a:ext uri="{63B3BB69-23CF-44E3-9099-C40C66FF867C}">
                  <a14:compatExt spid="_x0000_s538651"/>
                </a:ext>
                <a:ext uri="{FF2B5EF4-FFF2-40B4-BE49-F238E27FC236}">
                  <a16:creationId xmlns:a16="http://schemas.microsoft.com/office/drawing/2014/main" id="{00000000-0008-0000-0000-00001B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xdr:row>
          <xdr:rowOff>9525</xdr:rowOff>
        </xdr:from>
        <xdr:to>
          <xdr:col>1</xdr:col>
          <xdr:colOff>9525</xdr:colOff>
          <xdr:row>36</xdr:row>
          <xdr:rowOff>171450</xdr:rowOff>
        </xdr:to>
        <xdr:sp macro="" textlink="">
          <xdr:nvSpPr>
            <xdr:cNvPr id="538652" name="Check Box 28" descr="Kontrollkästchen" hidden="1">
              <a:extLst>
                <a:ext uri="{63B3BB69-23CF-44E3-9099-C40C66FF867C}">
                  <a14:compatExt spid="_x0000_s538652"/>
                </a:ext>
                <a:ext uri="{FF2B5EF4-FFF2-40B4-BE49-F238E27FC236}">
                  <a16:creationId xmlns:a16="http://schemas.microsoft.com/office/drawing/2014/main" id="{00000000-0008-0000-0000-00001C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40</xdr:row>
          <xdr:rowOff>9525</xdr:rowOff>
        </xdr:from>
        <xdr:to>
          <xdr:col>1</xdr:col>
          <xdr:colOff>771525</xdr:colOff>
          <xdr:row>40</xdr:row>
          <xdr:rowOff>171450</xdr:rowOff>
        </xdr:to>
        <xdr:sp macro="" textlink="">
          <xdr:nvSpPr>
            <xdr:cNvPr id="538653" name="Check Box 29" descr="Kontrollkästchen" hidden="1">
              <a:extLst>
                <a:ext uri="{63B3BB69-23CF-44E3-9099-C40C66FF867C}">
                  <a14:compatExt spid="_x0000_s538653"/>
                </a:ext>
                <a:ext uri="{FF2B5EF4-FFF2-40B4-BE49-F238E27FC236}">
                  <a16:creationId xmlns:a16="http://schemas.microsoft.com/office/drawing/2014/main" id="{00000000-0008-0000-0000-00001D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41</xdr:row>
          <xdr:rowOff>9525</xdr:rowOff>
        </xdr:from>
        <xdr:to>
          <xdr:col>1</xdr:col>
          <xdr:colOff>771525</xdr:colOff>
          <xdr:row>41</xdr:row>
          <xdr:rowOff>171450</xdr:rowOff>
        </xdr:to>
        <xdr:sp macro="" textlink="">
          <xdr:nvSpPr>
            <xdr:cNvPr id="538654" name="Check Box 30" descr="Kontrollkästchen" hidden="1">
              <a:extLst>
                <a:ext uri="{63B3BB69-23CF-44E3-9099-C40C66FF867C}">
                  <a14:compatExt spid="_x0000_s538654"/>
                </a:ext>
                <a:ext uri="{FF2B5EF4-FFF2-40B4-BE49-F238E27FC236}">
                  <a16:creationId xmlns:a16="http://schemas.microsoft.com/office/drawing/2014/main" id="{00000000-0008-0000-0000-00001E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38</xdr:row>
          <xdr:rowOff>9525</xdr:rowOff>
        </xdr:from>
        <xdr:to>
          <xdr:col>1</xdr:col>
          <xdr:colOff>771525</xdr:colOff>
          <xdr:row>38</xdr:row>
          <xdr:rowOff>171450</xdr:rowOff>
        </xdr:to>
        <xdr:sp macro="" textlink="">
          <xdr:nvSpPr>
            <xdr:cNvPr id="538655" name="Check Box 31" descr="Kontrollkästchen" hidden="1">
              <a:extLst>
                <a:ext uri="{63B3BB69-23CF-44E3-9099-C40C66FF867C}">
                  <a14:compatExt spid="_x0000_s538655"/>
                </a:ext>
                <a:ext uri="{FF2B5EF4-FFF2-40B4-BE49-F238E27FC236}">
                  <a16:creationId xmlns:a16="http://schemas.microsoft.com/office/drawing/2014/main" id="{00000000-0008-0000-0000-00001F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44</xdr:row>
          <xdr:rowOff>9525</xdr:rowOff>
        </xdr:from>
        <xdr:to>
          <xdr:col>1</xdr:col>
          <xdr:colOff>9525</xdr:colOff>
          <xdr:row>44</xdr:row>
          <xdr:rowOff>171450</xdr:rowOff>
        </xdr:to>
        <xdr:sp macro="" textlink="">
          <xdr:nvSpPr>
            <xdr:cNvPr id="538656" name="Check Box 32" descr="Kontrollkästchen" hidden="1">
              <a:extLst>
                <a:ext uri="{63B3BB69-23CF-44E3-9099-C40C66FF867C}">
                  <a14:compatExt spid="_x0000_s538656"/>
                </a:ext>
                <a:ext uri="{FF2B5EF4-FFF2-40B4-BE49-F238E27FC236}">
                  <a16:creationId xmlns:a16="http://schemas.microsoft.com/office/drawing/2014/main" id="{00000000-0008-0000-0000-000020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45</xdr:row>
          <xdr:rowOff>9525</xdr:rowOff>
        </xdr:from>
        <xdr:to>
          <xdr:col>1</xdr:col>
          <xdr:colOff>771525</xdr:colOff>
          <xdr:row>45</xdr:row>
          <xdr:rowOff>171450</xdr:rowOff>
        </xdr:to>
        <xdr:sp macro="" textlink="">
          <xdr:nvSpPr>
            <xdr:cNvPr id="538657" name="Check Box 33" descr="Kontrollkästchen" hidden="1">
              <a:extLst>
                <a:ext uri="{63B3BB69-23CF-44E3-9099-C40C66FF867C}">
                  <a14:compatExt spid="_x0000_s538657"/>
                </a:ext>
                <a:ext uri="{FF2B5EF4-FFF2-40B4-BE49-F238E27FC236}">
                  <a16:creationId xmlns:a16="http://schemas.microsoft.com/office/drawing/2014/main" id="{00000000-0008-0000-0000-000021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46</xdr:row>
          <xdr:rowOff>9525</xdr:rowOff>
        </xdr:from>
        <xdr:to>
          <xdr:col>1</xdr:col>
          <xdr:colOff>771525</xdr:colOff>
          <xdr:row>46</xdr:row>
          <xdr:rowOff>171450</xdr:rowOff>
        </xdr:to>
        <xdr:sp macro="" textlink="">
          <xdr:nvSpPr>
            <xdr:cNvPr id="538658" name="Check Box 34" descr="Kontrollkästchen" hidden="1">
              <a:extLst>
                <a:ext uri="{63B3BB69-23CF-44E3-9099-C40C66FF867C}">
                  <a14:compatExt spid="_x0000_s538658"/>
                </a:ext>
                <a:ext uri="{FF2B5EF4-FFF2-40B4-BE49-F238E27FC236}">
                  <a16:creationId xmlns:a16="http://schemas.microsoft.com/office/drawing/2014/main" id="{00000000-0008-0000-0000-000022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47</xdr:row>
          <xdr:rowOff>9525</xdr:rowOff>
        </xdr:from>
        <xdr:to>
          <xdr:col>1</xdr:col>
          <xdr:colOff>771525</xdr:colOff>
          <xdr:row>47</xdr:row>
          <xdr:rowOff>171450</xdr:rowOff>
        </xdr:to>
        <xdr:sp macro="" textlink="">
          <xdr:nvSpPr>
            <xdr:cNvPr id="538659" name="Check Box 35" descr="Kontrollkästchen" hidden="1">
              <a:extLst>
                <a:ext uri="{63B3BB69-23CF-44E3-9099-C40C66FF867C}">
                  <a14:compatExt spid="_x0000_s538659"/>
                </a:ext>
                <a:ext uri="{FF2B5EF4-FFF2-40B4-BE49-F238E27FC236}">
                  <a16:creationId xmlns:a16="http://schemas.microsoft.com/office/drawing/2014/main" id="{00000000-0008-0000-0000-000023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48</xdr:row>
          <xdr:rowOff>9525</xdr:rowOff>
        </xdr:from>
        <xdr:to>
          <xdr:col>1</xdr:col>
          <xdr:colOff>771525</xdr:colOff>
          <xdr:row>48</xdr:row>
          <xdr:rowOff>171450</xdr:rowOff>
        </xdr:to>
        <xdr:sp macro="" textlink="">
          <xdr:nvSpPr>
            <xdr:cNvPr id="538660" name="Check Box 36" descr="Kontrollkästchen" hidden="1">
              <a:extLst>
                <a:ext uri="{63B3BB69-23CF-44E3-9099-C40C66FF867C}">
                  <a14:compatExt spid="_x0000_s538660"/>
                </a:ext>
                <a:ext uri="{FF2B5EF4-FFF2-40B4-BE49-F238E27FC236}">
                  <a16:creationId xmlns:a16="http://schemas.microsoft.com/office/drawing/2014/main" id="{00000000-0008-0000-0000-000024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49</xdr:row>
          <xdr:rowOff>9525</xdr:rowOff>
        </xdr:from>
        <xdr:to>
          <xdr:col>1</xdr:col>
          <xdr:colOff>771525</xdr:colOff>
          <xdr:row>49</xdr:row>
          <xdr:rowOff>171450</xdr:rowOff>
        </xdr:to>
        <xdr:sp macro="" textlink="">
          <xdr:nvSpPr>
            <xdr:cNvPr id="538661" name="Check Box 37" descr="Kontrollkästchen" hidden="1">
              <a:extLst>
                <a:ext uri="{63B3BB69-23CF-44E3-9099-C40C66FF867C}">
                  <a14:compatExt spid="_x0000_s538661"/>
                </a:ext>
                <a:ext uri="{FF2B5EF4-FFF2-40B4-BE49-F238E27FC236}">
                  <a16:creationId xmlns:a16="http://schemas.microsoft.com/office/drawing/2014/main" id="{00000000-0008-0000-0000-000025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xdr:rowOff>
        </xdr:from>
        <xdr:to>
          <xdr:col>1</xdr:col>
          <xdr:colOff>9525</xdr:colOff>
          <xdr:row>50</xdr:row>
          <xdr:rowOff>171450</xdr:rowOff>
        </xdr:to>
        <xdr:sp macro="" textlink="">
          <xdr:nvSpPr>
            <xdr:cNvPr id="538662" name="Check Box 38" descr="Kontrollkästchen" hidden="1">
              <a:extLst>
                <a:ext uri="{63B3BB69-23CF-44E3-9099-C40C66FF867C}">
                  <a14:compatExt spid="_x0000_s538662"/>
                </a:ext>
                <a:ext uri="{FF2B5EF4-FFF2-40B4-BE49-F238E27FC236}">
                  <a16:creationId xmlns:a16="http://schemas.microsoft.com/office/drawing/2014/main" id="{00000000-0008-0000-0000-000026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51</xdr:row>
          <xdr:rowOff>9525</xdr:rowOff>
        </xdr:from>
        <xdr:to>
          <xdr:col>1</xdr:col>
          <xdr:colOff>771525</xdr:colOff>
          <xdr:row>51</xdr:row>
          <xdr:rowOff>171450</xdr:rowOff>
        </xdr:to>
        <xdr:sp macro="" textlink="">
          <xdr:nvSpPr>
            <xdr:cNvPr id="538663" name="Check Box 39" descr="Kontrollkästchen" hidden="1">
              <a:extLst>
                <a:ext uri="{63B3BB69-23CF-44E3-9099-C40C66FF867C}">
                  <a14:compatExt spid="_x0000_s538663"/>
                </a:ext>
                <a:ext uri="{FF2B5EF4-FFF2-40B4-BE49-F238E27FC236}">
                  <a16:creationId xmlns:a16="http://schemas.microsoft.com/office/drawing/2014/main" id="{00000000-0008-0000-0000-000027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52</xdr:row>
          <xdr:rowOff>9525</xdr:rowOff>
        </xdr:from>
        <xdr:to>
          <xdr:col>1</xdr:col>
          <xdr:colOff>771525</xdr:colOff>
          <xdr:row>52</xdr:row>
          <xdr:rowOff>171450</xdr:rowOff>
        </xdr:to>
        <xdr:sp macro="" textlink="">
          <xdr:nvSpPr>
            <xdr:cNvPr id="538664" name="Check Box 40" descr="Kontrollkästchen" hidden="1">
              <a:extLst>
                <a:ext uri="{63B3BB69-23CF-44E3-9099-C40C66FF867C}">
                  <a14:compatExt spid="_x0000_s538664"/>
                </a:ext>
                <a:ext uri="{FF2B5EF4-FFF2-40B4-BE49-F238E27FC236}">
                  <a16:creationId xmlns:a16="http://schemas.microsoft.com/office/drawing/2014/main" id="{00000000-0008-0000-0000-000028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53</xdr:row>
          <xdr:rowOff>9525</xdr:rowOff>
        </xdr:from>
        <xdr:to>
          <xdr:col>1</xdr:col>
          <xdr:colOff>771525</xdr:colOff>
          <xdr:row>53</xdr:row>
          <xdr:rowOff>171450</xdr:rowOff>
        </xdr:to>
        <xdr:sp macro="" textlink="">
          <xdr:nvSpPr>
            <xdr:cNvPr id="538665" name="Check Box 41" descr="Kontrollkästchen" hidden="1">
              <a:extLst>
                <a:ext uri="{63B3BB69-23CF-44E3-9099-C40C66FF867C}">
                  <a14:compatExt spid="_x0000_s538665"/>
                </a:ext>
                <a:ext uri="{FF2B5EF4-FFF2-40B4-BE49-F238E27FC236}">
                  <a16:creationId xmlns:a16="http://schemas.microsoft.com/office/drawing/2014/main" id="{00000000-0008-0000-0000-000029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54</xdr:row>
          <xdr:rowOff>9525</xdr:rowOff>
        </xdr:from>
        <xdr:to>
          <xdr:col>1</xdr:col>
          <xdr:colOff>771525</xdr:colOff>
          <xdr:row>54</xdr:row>
          <xdr:rowOff>171450</xdr:rowOff>
        </xdr:to>
        <xdr:sp macro="" textlink="">
          <xdr:nvSpPr>
            <xdr:cNvPr id="538666" name="Check Box 42" descr="Kontrollkästchen" hidden="1">
              <a:extLst>
                <a:ext uri="{63B3BB69-23CF-44E3-9099-C40C66FF867C}">
                  <a14:compatExt spid="_x0000_s538666"/>
                </a:ext>
                <a:ext uri="{FF2B5EF4-FFF2-40B4-BE49-F238E27FC236}">
                  <a16:creationId xmlns:a16="http://schemas.microsoft.com/office/drawing/2014/main" id="{00000000-0008-0000-0000-00002A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55</xdr:row>
          <xdr:rowOff>9525</xdr:rowOff>
        </xdr:from>
        <xdr:to>
          <xdr:col>1</xdr:col>
          <xdr:colOff>771525</xdr:colOff>
          <xdr:row>55</xdr:row>
          <xdr:rowOff>171450</xdr:rowOff>
        </xdr:to>
        <xdr:sp macro="" textlink="">
          <xdr:nvSpPr>
            <xdr:cNvPr id="538667" name="Check Box 43" descr="Kontrollkästchen" hidden="1">
              <a:extLst>
                <a:ext uri="{63B3BB69-23CF-44E3-9099-C40C66FF867C}">
                  <a14:compatExt spid="_x0000_s538667"/>
                </a:ext>
                <a:ext uri="{FF2B5EF4-FFF2-40B4-BE49-F238E27FC236}">
                  <a16:creationId xmlns:a16="http://schemas.microsoft.com/office/drawing/2014/main" id="{00000000-0008-0000-0000-00002B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1</xdr:col>
          <xdr:colOff>9525</xdr:colOff>
          <xdr:row>56</xdr:row>
          <xdr:rowOff>171450</xdr:rowOff>
        </xdr:to>
        <xdr:sp macro="" textlink="">
          <xdr:nvSpPr>
            <xdr:cNvPr id="538668" name="Check Box 44" descr="Kontrollkästchen" hidden="1">
              <a:extLst>
                <a:ext uri="{63B3BB69-23CF-44E3-9099-C40C66FF867C}">
                  <a14:compatExt spid="_x0000_s538668"/>
                </a:ext>
                <a:ext uri="{FF2B5EF4-FFF2-40B4-BE49-F238E27FC236}">
                  <a16:creationId xmlns:a16="http://schemas.microsoft.com/office/drawing/2014/main" id="{00000000-0008-0000-0000-00002C3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0</xdr:row>
      <xdr:rowOff>19050</xdr:rowOff>
    </xdr:from>
    <xdr:to>
      <xdr:col>9</xdr:col>
      <xdr:colOff>771525</xdr:colOff>
      <xdr:row>2</xdr:row>
      <xdr:rowOff>104775</xdr:rowOff>
    </xdr:to>
    <xdr:pic>
      <xdr:nvPicPr>
        <xdr:cNvPr id="3216" name="Grafik 1">
          <a:extLst>
            <a:ext uri="{FF2B5EF4-FFF2-40B4-BE49-F238E27FC236}">
              <a16:creationId xmlns:a16="http://schemas.microsoft.com/office/drawing/2014/main" id="{00000000-0008-0000-0100-000090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19050"/>
          <a:ext cx="1524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28575</xdr:colOff>
      <xdr:row>0</xdr:row>
      <xdr:rowOff>19050</xdr:rowOff>
    </xdr:from>
    <xdr:to>
      <xdr:col>9</xdr:col>
      <xdr:colOff>771525</xdr:colOff>
      <xdr:row>2</xdr:row>
      <xdr:rowOff>104775</xdr:rowOff>
    </xdr:to>
    <xdr:pic>
      <xdr:nvPicPr>
        <xdr:cNvPr id="1271" name="Grafik 1">
          <a:extLst>
            <a:ext uri="{FF2B5EF4-FFF2-40B4-BE49-F238E27FC236}">
              <a16:creationId xmlns:a16="http://schemas.microsoft.com/office/drawing/2014/main" id="{00000000-0008-0000-0200-0000F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19050"/>
          <a:ext cx="1524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28575</xdr:colOff>
      <xdr:row>0</xdr:row>
      <xdr:rowOff>19050</xdr:rowOff>
    </xdr:from>
    <xdr:to>
      <xdr:col>13</xdr:col>
      <xdr:colOff>752475</xdr:colOff>
      <xdr:row>2</xdr:row>
      <xdr:rowOff>104775</xdr:rowOff>
    </xdr:to>
    <xdr:pic>
      <xdr:nvPicPr>
        <xdr:cNvPr id="50352" name="Grafik 1">
          <a:extLst>
            <a:ext uri="{FF2B5EF4-FFF2-40B4-BE49-F238E27FC236}">
              <a16:creationId xmlns:a16="http://schemas.microsoft.com/office/drawing/2014/main" id="{00000000-0008-0000-0300-0000B0C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0" y="19050"/>
          <a:ext cx="14859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37</xdr:col>
      <xdr:colOff>104775</xdr:colOff>
      <xdr:row>0</xdr:row>
      <xdr:rowOff>19050</xdr:rowOff>
    </xdr:from>
    <xdr:to>
      <xdr:col>44</xdr:col>
      <xdr:colOff>190500</xdr:colOff>
      <xdr:row>2</xdr:row>
      <xdr:rowOff>104775</xdr:rowOff>
    </xdr:to>
    <xdr:pic>
      <xdr:nvPicPr>
        <xdr:cNvPr id="112870" name="Grafik 1">
          <a:extLst>
            <a:ext uri="{FF2B5EF4-FFF2-40B4-BE49-F238E27FC236}">
              <a16:creationId xmlns:a16="http://schemas.microsoft.com/office/drawing/2014/main" id="{00000000-0008-0000-0400-0000E6B8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19050"/>
          <a:ext cx="14859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9526</xdr:colOff>
      <xdr:row>7</xdr:row>
      <xdr:rowOff>0</xdr:rowOff>
    </xdr:from>
    <xdr:to>
      <xdr:col>4</xdr:col>
      <xdr:colOff>0</xdr:colOff>
      <xdr:row>10</xdr:row>
      <xdr:rowOff>0</xdr:rowOff>
    </xdr:to>
    <xdr:cxnSp macro="">
      <xdr:nvCxnSpPr>
        <xdr:cNvPr id="4" name="Gerade Verbindung 3">
          <a:extLst>
            <a:ext uri="{FF2B5EF4-FFF2-40B4-BE49-F238E27FC236}">
              <a16:creationId xmlns:a16="http://schemas.microsoft.com/office/drawing/2014/main" id="{00000000-0008-0000-0400-000004000000}"/>
            </a:ext>
          </a:extLst>
        </xdr:cNvPr>
        <xdr:cNvCxnSpPr/>
      </xdr:nvCxnSpPr>
      <xdr:spPr>
        <a:xfrm flipH="1" flipV="1">
          <a:off x="9526" y="1571625"/>
          <a:ext cx="3438524" cy="21240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143</xdr:row>
      <xdr:rowOff>9525</xdr:rowOff>
    </xdr:from>
    <xdr:to>
      <xdr:col>10</xdr:col>
      <xdr:colOff>0</xdr:colOff>
      <xdr:row>166</xdr:row>
      <xdr:rowOff>19050</xdr:rowOff>
    </xdr:to>
    <xdr:graphicFrame macro="">
      <xdr:nvGraphicFramePr>
        <xdr:cNvPr id="4780" name="Diagramm 1">
          <a:extLst>
            <a:ext uri="{FF2B5EF4-FFF2-40B4-BE49-F238E27FC236}">
              <a16:creationId xmlns:a16="http://schemas.microsoft.com/office/drawing/2014/main" id="{00000000-0008-0000-0500-0000AC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193</xdr:row>
      <xdr:rowOff>0</xdr:rowOff>
    </xdr:from>
    <xdr:to>
      <xdr:col>9</xdr:col>
      <xdr:colOff>647700</xdr:colOff>
      <xdr:row>220</xdr:row>
      <xdr:rowOff>19050</xdr:rowOff>
    </xdr:to>
    <xdr:graphicFrame macro="">
      <xdr:nvGraphicFramePr>
        <xdr:cNvPr id="4781" name="Diagramm 4">
          <a:extLst>
            <a:ext uri="{FF2B5EF4-FFF2-40B4-BE49-F238E27FC236}">
              <a16:creationId xmlns:a16="http://schemas.microsoft.com/office/drawing/2014/main" id="{00000000-0008-0000-0500-0000AD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819150</xdr:colOff>
      <xdr:row>0</xdr:row>
      <xdr:rowOff>19050</xdr:rowOff>
    </xdr:from>
    <xdr:to>
      <xdr:col>10</xdr:col>
      <xdr:colOff>0</xdr:colOff>
      <xdr:row>2</xdr:row>
      <xdr:rowOff>104775</xdr:rowOff>
    </xdr:to>
    <xdr:pic>
      <xdr:nvPicPr>
        <xdr:cNvPr id="4782" name="Grafik 3">
          <a:extLst>
            <a:ext uri="{FF2B5EF4-FFF2-40B4-BE49-F238E27FC236}">
              <a16:creationId xmlns:a16="http://schemas.microsoft.com/office/drawing/2014/main" id="{00000000-0008-0000-0500-0000AE12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19825" y="19050"/>
          <a:ext cx="1524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32</xdr:row>
      <xdr:rowOff>152400</xdr:rowOff>
    </xdr:from>
    <xdr:to>
      <xdr:col>9</xdr:col>
      <xdr:colOff>657225</xdr:colOff>
      <xdr:row>55</xdr:row>
      <xdr:rowOff>161925</xdr:rowOff>
    </xdr:to>
    <xdr:graphicFrame macro="">
      <xdr:nvGraphicFramePr>
        <xdr:cNvPr id="4783" name="Diagramm 1">
          <a:extLst>
            <a:ext uri="{FF2B5EF4-FFF2-40B4-BE49-F238E27FC236}">
              <a16:creationId xmlns:a16="http://schemas.microsoft.com/office/drawing/2014/main" id="{00000000-0008-0000-0500-0000AF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57</xdr:row>
      <xdr:rowOff>0</xdr:rowOff>
    </xdr:from>
    <xdr:to>
      <xdr:col>9</xdr:col>
      <xdr:colOff>647700</xdr:colOff>
      <xdr:row>76</xdr:row>
      <xdr:rowOff>180975</xdr:rowOff>
    </xdr:to>
    <xdr:graphicFrame macro="">
      <xdr:nvGraphicFramePr>
        <xdr:cNvPr id="4784" name="Diagramm 1">
          <a:extLst>
            <a:ext uri="{FF2B5EF4-FFF2-40B4-BE49-F238E27FC236}">
              <a16:creationId xmlns:a16="http://schemas.microsoft.com/office/drawing/2014/main" id="{00000000-0008-0000-0500-0000B0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96</xdr:row>
      <xdr:rowOff>0</xdr:rowOff>
    </xdr:from>
    <xdr:to>
      <xdr:col>9</xdr:col>
      <xdr:colOff>666750</xdr:colOff>
      <xdr:row>115</xdr:row>
      <xdr:rowOff>180975</xdr:rowOff>
    </xdr:to>
    <xdr:graphicFrame macro="">
      <xdr:nvGraphicFramePr>
        <xdr:cNvPr id="4785" name="Diagramm 1">
          <a:extLst>
            <a:ext uri="{FF2B5EF4-FFF2-40B4-BE49-F238E27FC236}">
              <a16:creationId xmlns:a16="http://schemas.microsoft.com/office/drawing/2014/main" id="{00000000-0008-0000-0500-0000B1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28575</xdr:colOff>
      <xdr:row>0</xdr:row>
      <xdr:rowOff>19050</xdr:rowOff>
    </xdr:from>
    <xdr:to>
      <xdr:col>9</xdr:col>
      <xdr:colOff>771525</xdr:colOff>
      <xdr:row>2</xdr:row>
      <xdr:rowOff>104775</xdr:rowOff>
    </xdr:to>
    <xdr:pic>
      <xdr:nvPicPr>
        <xdr:cNvPr id="2219" name="Grafik 2">
          <a:extLst>
            <a:ext uri="{FF2B5EF4-FFF2-40B4-BE49-F238E27FC236}">
              <a16:creationId xmlns:a16="http://schemas.microsoft.com/office/drawing/2014/main" id="{00000000-0008-0000-0600-0000AB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19050"/>
          <a:ext cx="1524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zoomScaleNormal="100" workbookViewId="0">
      <selection activeCell="B60" sqref="B60:D60"/>
    </sheetView>
  </sheetViews>
  <sheetFormatPr baseColWidth="10" defaultRowHeight="15"/>
  <cols>
    <col min="1" max="1" width="6.7109375" style="172" customWidth="1"/>
    <col min="2" max="10" width="11.7109375" style="172" customWidth="1"/>
    <col min="11" max="16384" width="11.42578125" style="172"/>
  </cols>
  <sheetData>
    <row r="1" spans="1:10" s="164" customFormat="1" ht="18">
      <c r="A1" s="164" t="s">
        <v>7</v>
      </c>
    </row>
    <row r="2" spans="1:10" s="165" customFormat="1" ht="14.25"/>
    <row r="3" spans="1:10" s="166" customFormat="1" ht="26.25">
      <c r="A3" s="166" t="s">
        <v>5</v>
      </c>
    </row>
    <row r="4" spans="1:10" s="164" customFormat="1" ht="18">
      <c r="A4" s="164" t="s">
        <v>8</v>
      </c>
      <c r="J4" s="181" t="str">
        <f>Anleitung!J4</f>
        <v>Version 3.0</v>
      </c>
    </row>
    <row r="5" spans="1:10" s="165" customFormat="1" ht="14.25">
      <c r="J5" s="180" t="str">
        <f>Anleitung!J5</f>
        <v>Objekt:</v>
      </c>
    </row>
    <row r="6" spans="1:10" s="167" customFormat="1" ht="18">
      <c r="A6" s="167" t="s">
        <v>426</v>
      </c>
      <c r="J6" s="148" t="str">
        <f>Anleitung!J6</f>
        <v/>
      </c>
    </row>
    <row r="7" spans="1:10" s="168" customFormat="1" thickBot="1">
      <c r="J7" s="117" t="str">
        <f>Anleitung!J7</f>
        <v/>
      </c>
    </row>
    <row r="8" spans="1:10" s="170" customFormat="1">
      <c r="A8" s="169" t="s">
        <v>389</v>
      </c>
    </row>
    <row r="9" spans="1:10" s="170" customFormat="1" ht="15" customHeight="1">
      <c r="A9" s="175"/>
      <c r="B9" s="186" t="s">
        <v>397</v>
      </c>
      <c r="C9" s="187"/>
      <c r="D9" s="187"/>
      <c r="E9" s="187"/>
      <c r="F9" s="187"/>
      <c r="G9" s="187"/>
      <c r="H9" s="187"/>
      <c r="I9" s="187"/>
      <c r="J9" s="187"/>
    </row>
    <row r="10" spans="1:10" s="170" customFormat="1" ht="15" customHeight="1">
      <c r="A10" s="171"/>
      <c r="B10" s="175"/>
      <c r="C10" s="186" t="s">
        <v>365</v>
      </c>
      <c r="D10" s="187"/>
      <c r="E10" s="187"/>
      <c r="F10" s="187"/>
      <c r="G10" s="187"/>
      <c r="H10" s="187"/>
      <c r="I10" s="187"/>
      <c r="J10" s="187"/>
    </row>
    <row r="11" spans="1:10" s="170" customFormat="1" ht="15" customHeight="1">
      <c r="A11" s="171"/>
      <c r="B11" s="175"/>
      <c r="C11" s="186" t="s">
        <v>366</v>
      </c>
      <c r="D11" s="187"/>
      <c r="E11" s="187"/>
      <c r="F11" s="187"/>
      <c r="G11" s="187"/>
      <c r="H11" s="187"/>
      <c r="I11" s="187"/>
      <c r="J11" s="187"/>
    </row>
    <row r="12" spans="1:10" s="170" customFormat="1" ht="15" customHeight="1">
      <c r="A12" s="171"/>
      <c r="B12" s="175"/>
      <c r="C12" s="186" t="s">
        <v>367</v>
      </c>
      <c r="D12" s="187"/>
      <c r="E12" s="187"/>
      <c r="F12" s="187"/>
      <c r="G12" s="187"/>
      <c r="H12" s="187"/>
      <c r="I12" s="187"/>
      <c r="J12" s="187"/>
    </row>
    <row r="13" spans="1:10" s="170" customFormat="1" ht="15" customHeight="1">
      <c r="A13" s="171"/>
      <c r="B13" s="175"/>
      <c r="C13" s="186" t="s">
        <v>395</v>
      </c>
      <c r="D13" s="187"/>
      <c r="E13" s="187"/>
      <c r="F13" s="187"/>
      <c r="G13" s="187"/>
      <c r="H13" s="187"/>
      <c r="I13" s="187"/>
      <c r="J13" s="187"/>
    </row>
    <row r="14" spans="1:10" s="170" customFormat="1" ht="15" customHeight="1">
      <c r="A14" s="171"/>
      <c r="B14" s="175"/>
      <c r="C14" s="186" t="s">
        <v>368</v>
      </c>
      <c r="D14" s="187"/>
      <c r="E14" s="187"/>
      <c r="F14" s="187"/>
      <c r="G14" s="187"/>
      <c r="H14" s="187"/>
      <c r="I14" s="187"/>
      <c r="J14" s="187"/>
    </row>
    <row r="15" spans="1:10" s="170" customFormat="1" ht="15" customHeight="1">
      <c r="A15" s="175"/>
      <c r="B15" s="186" t="s">
        <v>398</v>
      </c>
      <c r="C15" s="187"/>
      <c r="D15" s="187"/>
      <c r="E15" s="187"/>
      <c r="F15" s="187"/>
      <c r="G15" s="187"/>
      <c r="H15" s="187"/>
      <c r="I15" s="187"/>
      <c r="J15" s="187"/>
    </row>
    <row r="16" spans="1:10" s="170" customFormat="1" ht="15" customHeight="1">
      <c r="A16" s="175"/>
      <c r="B16" s="186" t="s">
        <v>388</v>
      </c>
      <c r="C16" s="187"/>
      <c r="D16" s="187"/>
      <c r="E16" s="187"/>
      <c r="F16" s="187"/>
      <c r="G16" s="187"/>
      <c r="H16" s="187"/>
      <c r="I16" s="187"/>
      <c r="J16" s="187"/>
    </row>
    <row r="17" spans="1:11" s="170" customFormat="1" ht="15" customHeight="1">
      <c r="A17" s="175"/>
      <c r="B17" s="186" t="s">
        <v>399</v>
      </c>
      <c r="C17" s="187"/>
      <c r="D17" s="187"/>
      <c r="E17" s="187"/>
      <c r="F17" s="187"/>
      <c r="G17" s="187"/>
      <c r="H17" s="187"/>
      <c r="I17" s="187"/>
      <c r="J17" s="187"/>
    </row>
    <row r="18" spans="1:11" s="170" customFormat="1">
      <c r="A18" s="169"/>
    </row>
    <row r="19" spans="1:11" s="170" customFormat="1">
      <c r="A19" s="169" t="s">
        <v>369</v>
      </c>
    </row>
    <row r="20" spans="1:11" s="170" customFormat="1" ht="15" customHeight="1">
      <c r="A20" s="175"/>
      <c r="B20" s="186" t="s">
        <v>390</v>
      </c>
      <c r="C20" s="187"/>
      <c r="D20" s="187"/>
      <c r="E20" s="187"/>
      <c r="F20" s="187"/>
      <c r="G20" s="187"/>
      <c r="H20" s="187"/>
      <c r="I20" s="187"/>
      <c r="J20" s="187"/>
    </row>
    <row r="21" spans="1:11" s="170" customFormat="1" ht="15" customHeight="1">
      <c r="A21" s="175"/>
      <c r="B21" s="186" t="s">
        <v>393</v>
      </c>
      <c r="C21" s="187"/>
      <c r="D21" s="187"/>
      <c r="E21" s="187"/>
      <c r="F21" s="187"/>
      <c r="G21" s="187"/>
      <c r="H21" s="187"/>
      <c r="I21" s="187"/>
      <c r="J21" s="187"/>
    </row>
    <row r="22" spans="1:11" s="170" customFormat="1" ht="15" customHeight="1">
      <c r="A22" s="175"/>
      <c r="B22" s="186" t="s">
        <v>391</v>
      </c>
      <c r="C22" s="187"/>
      <c r="D22" s="187"/>
      <c r="E22" s="187"/>
      <c r="F22" s="187"/>
      <c r="G22" s="187"/>
      <c r="H22" s="187"/>
      <c r="I22" s="187"/>
      <c r="J22" s="187"/>
    </row>
    <row r="23" spans="1:11" s="170" customFormat="1" ht="15" customHeight="1">
      <c r="A23" s="175"/>
      <c r="B23" s="186" t="s">
        <v>392</v>
      </c>
      <c r="C23" s="187"/>
      <c r="D23" s="187"/>
      <c r="E23" s="187"/>
      <c r="F23" s="187"/>
      <c r="G23" s="187"/>
      <c r="H23" s="187"/>
      <c r="I23" s="187"/>
      <c r="J23" s="187"/>
    </row>
    <row r="24" spans="1:11" s="170" customFormat="1" ht="15" customHeight="1">
      <c r="A24" s="175"/>
      <c r="B24" s="186" t="s">
        <v>400</v>
      </c>
      <c r="C24" s="187"/>
      <c r="D24" s="187"/>
      <c r="E24" s="187"/>
      <c r="F24" s="187"/>
      <c r="G24" s="187"/>
      <c r="H24" s="187"/>
      <c r="I24" s="187"/>
      <c r="J24" s="187"/>
    </row>
    <row r="25" spans="1:11" s="170" customFormat="1"/>
    <row r="26" spans="1:11" s="170" customFormat="1">
      <c r="A26" s="169" t="s">
        <v>387</v>
      </c>
    </row>
    <row r="27" spans="1:11" s="170" customFormat="1" ht="15" customHeight="1">
      <c r="A27" s="175"/>
      <c r="B27" s="186" t="s">
        <v>401</v>
      </c>
      <c r="C27" s="187"/>
      <c r="D27" s="187"/>
      <c r="E27" s="187"/>
      <c r="F27" s="187"/>
      <c r="G27" s="187"/>
      <c r="H27" s="187"/>
      <c r="I27" s="187"/>
      <c r="J27" s="187"/>
    </row>
    <row r="28" spans="1:11" s="170" customFormat="1" ht="15" customHeight="1">
      <c r="A28" s="175"/>
      <c r="B28" s="186" t="s">
        <v>402</v>
      </c>
      <c r="C28" s="187"/>
      <c r="D28" s="187"/>
      <c r="E28" s="187"/>
      <c r="F28" s="187"/>
      <c r="G28" s="187"/>
      <c r="H28" s="187"/>
      <c r="I28" s="187"/>
      <c r="J28" s="187"/>
    </row>
    <row r="29" spans="1:11" s="170" customFormat="1">
      <c r="B29" s="175"/>
      <c r="C29" s="186" t="s">
        <v>404</v>
      </c>
      <c r="D29" s="187"/>
      <c r="E29" s="187"/>
      <c r="F29" s="187"/>
      <c r="G29" s="187"/>
      <c r="H29" s="187"/>
      <c r="I29" s="187"/>
      <c r="J29" s="187"/>
      <c r="K29" s="184"/>
    </row>
    <row r="30" spans="1:11" s="170" customFormat="1">
      <c r="B30" s="175"/>
      <c r="C30" s="186" t="s">
        <v>405</v>
      </c>
      <c r="D30" s="187"/>
      <c r="E30" s="187"/>
      <c r="F30" s="187"/>
      <c r="G30" s="187"/>
      <c r="H30" s="187"/>
      <c r="I30" s="187"/>
      <c r="J30" s="187"/>
    </row>
    <row r="31" spans="1:11" s="170" customFormat="1">
      <c r="B31" s="175"/>
      <c r="C31" s="186" t="s">
        <v>406</v>
      </c>
      <c r="D31" s="187"/>
      <c r="E31" s="187"/>
      <c r="F31" s="187"/>
      <c r="G31" s="187"/>
      <c r="H31" s="187"/>
      <c r="I31" s="187"/>
      <c r="J31" s="187"/>
    </row>
    <row r="32" spans="1:11" s="170" customFormat="1">
      <c r="B32" s="175"/>
      <c r="C32" s="186" t="s">
        <v>407</v>
      </c>
      <c r="D32" s="187"/>
      <c r="E32" s="187"/>
      <c r="F32" s="187"/>
      <c r="G32" s="187"/>
      <c r="H32" s="187"/>
      <c r="I32" s="187"/>
      <c r="J32" s="187"/>
    </row>
    <row r="33" spans="1:10" s="170" customFormat="1">
      <c r="B33" s="175"/>
      <c r="C33" s="186" t="s">
        <v>408</v>
      </c>
      <c r="D33" s="187"/>
      <c r="E33" s="187"/>
      <c r="F33" s="187"/>
      <c r="G33" s="187"/>
      <c r="H33" s="187"/>
      <c r="I33" s="187"/>
      <c r="J33" s="187"/>
    </row>
    <row r="34" spans="1:10" s="170" customFormat="1">
      <c r="B34" s="175"/>
      <c r="C34" s="186" t="s">
        <v>409</v>
      </c>
      <c r="D34" s="187"/>
      <c r="E34" s="187"/>
      <c r="F34" s="187"/>
      <c r="G34" s="187"/>
      <c r="H34" s="187"/>
      <c r="I34" s="187"/>
      <c r="J34" s="187"/>
    </row>
    <row r="36" spans="1:10" s="170" customFormat="1">
      <c r="A36" s="169" t="s">
        <v>394</v>
      </c>
    </row>
    <row r="37" spans="1:10">
      <c r="A37" s="175"/>
      <c r="B37" s="186" t="s">
        <v>419</v>
      </c>
      <c r="C37" s="187"/>
      <c r="D37" s="187"/>
      <c r="E37" s="187"/>
      <c r="F37" s="187"/>
      <c r="G37" s="187"/>
      <c r="H37" s="187"/>
      <c r="I37" s="187"/>
      <c r="J37" s="187"/>
    </row>
    <row r="38" spans="1:10" ht="15" customHeight="1">
      <c r="B38" s="175"/>
      <c r="C38" s="186" t="s">
        <v>412</v>
      </c>
      <c r="D38" s="187"/>
      <c r="E38" s="187"/>
      <c r="F38" s="187"/>
      <c r="G38" s="187"/>
      <c r="H38" s="187"/>
      <c r="I38" s="187"/>
      <c r="J38" s="187"/>
    </row>
    <row r="39" spans="1:10" ht="15" customHeight="1">
      <c r="B39" s="175"/>
      <c r="C39" s="186" t="s">
        <v>413</v>
      </c>
      <c r="D39" s="187"/>
      <c r="E39" s="187"/>
      <c r="F39" s="187"/>
      <c r="G39" s="187"/>
      <c r="H39" s="187"/>
      <c r="I39" s="187"/>
      <c r="J39" s="187"/>
    </row>
    <row r="40" spans="1:10">
      <c r="B40" s="175"/>
      <c r="C40" s="186" t="s">
        <v>403</v>
      </c>
      <c r="D40" s="187"/>
      <c r="E40" s="187"/>
      <c r="F40" s="187"/>
      <c r="G40" s="187"/>
      <c r="H40" s="187"/>
      <c r="I40" s="187"/>
      <c r="J40" s="187"/>
    </row>
    <row r="41" spans="1:10">
      <c r="B41" s="175"/>
      <c r="C41" s="186" t="s">
        <v>410</v>
      </c>
      <c r="D41" s="187"/>
      <c r="E41" s="187"/>
      <c r="F41" s="187"/>
      <c r="G41" s="187"/>
      <c r="H41" s="187"/>
      <c r="I41" s="187"/>
      <c r="J41" s="187"/>
    </row>
    <row r="42" spans="1:10">
      <c r="B42" s="175"/>
      <c r="C42" s="186" t="s">
        <v>411</v>
      </c>
      <c r="D42" s="187"/>
      <c r="E42" s="187"/>
      <c r="F42" s="187"/>
      <c r="G42" s="187"/>
      <c r="H42" s="187"/>
      <c r="I42" s="187"/>
      <c r="J42" s="187"/>
    </row>
    <row r="44" spans="1:10" s="170" customFormat="1">
      <c r="A44" s="169" t="s">
        <v>396</v>
      </c>
    </row>
    <row r="45" spans="1:10">
      <c r="A45" s="175"/>
      <c r="B45" s="186" t="s">
        <v>415</v>
      </c>
      <c r="C45" s="187"/>
      <c r="D45" s="187"/>
      <c r="E45" s="187"/>
      <c r="F45" s="187"/>
      <c r="G45" s="187"/>
      <c r="H45" s="187"/>
      <c r="I45" s="187"/>
      <c r="J45" s="187"/>
    </row>
    <row r="46" spans="1:10">
      <c r="B46" s="175"/>
      <c r="C46" s="186" t="s">
        <v>414</v>
      </c>
      <c r="D46" s="187"/>
      <c r="E46" s="187"/>
      <c r="F46" s="187"/>
      <c r="G46" s="187"/>
      <c r="H46" s="187"/>
      <c r="I46" s="187"/>
      <c r="J46" s="187"/>
    </row>
    <row r="47" spans="1:10" ht="15" customHeight="1">
      <c r="B47" s="175"/>
      <c r="C47" s="186" t="s">
        <v>424</v>
      </c>
      <c r="D47" s="187"/>
      <c r="E47" s="187"/>
      <c r="F47" s="187"/>
      <c r="G47" s="187"/>
      <c r="H47" s="187"/>
      <c r="I47" s="187"/>
      <c r="J47" s="187"/>
    </row>
    <row r="48" spans="1:10">
      <c r="B48" s="175"/>
      <c r="C48" s="186" t="s">
        <v>416</v>
      </c>
      <c r="D48" s="187"/>
      <c r="E48" s="187"/>
      <c r="F48" s="187"/>
      <c r="G48" s="187"/>
      <c r="H48" s="187"/>
      <c r="I48" s="187"/>
      <c r="J48" s="187"/>
    </row>
    <row r="49" spans="1:10">
      <c r="B49" s="175"/>
      <c r="C49" s="186" t="s">
        <v>417</v>
      </c>
      <c r="D49" s="187"/>
      <c r="E49" s="187"/>
      <c r="F49" s="187"/>
      <c r="G49" s="187"/>
      <c r="H49" s="187"/>
      <c r="I49" s="187"/>
      <c r="J49" s="187"/>
    </row>
    <row r="50" spans="1:10">
      <c r="B50" s="175"/>
      <c r="C50" s="186" t="s">
        <v>418</v>
      </c>
      <c r="D50" s="187"/>
      <c r="E50" s="187"/>
      <c r="F50" s="187"/>
      <c r="G50" s="187"/>
      <c r="H50" s="187"/>
      <c r="I50" s="187"/>
      <c r="J50" s="187"/>
    </row>
    <row r="51" spans="1:10">
      <c r="A51" s="176"/>
      <c r="B51" s="186" t="s">
        <v>420</v>
      </c>
      <c r="C51" s="187"/>
      <c r="D51" s="187"/>
      <c r="E51" s="187"/>
      <c r="F51" s="187"/>
      <c r="G51" s="187"/>
      <c r="H51" s="187"/>
      <c r="I51" s="187"/>
      <c r="J51" s="187"/>
    </row>
    <row r="52" spans="1:10">
      <c r="B52" s="175"/>
      <c r="C52" s="186" t="s">
        <v>421</v>
      </c>
      <c r="D52" s="187"/>
      <c r="E52" s="187"/>
      <c r="F52" s="187"/>
      <c r="G52" s="187"/>
      <c r="H52" s="187"/>
      <c r="I52" s="187"/>
      <c r="J52" s="187"/>
    </row>
    <row r="53" spans="1:10">
      <c r="B53" s="175"/>
      <c r="C53" s="186" t="s">
        <v>423</v>
      </c>
      <c r="D53" s="187"/>
      <c r="E53" s="187"/>
      <c r="F53" s="187"/>
      <c r="G53" s="187"/>
      <c r="H53" s="187"/>
      <c r="I53" s="187"/>
      <c r="J53" s="187"/>
    </row>
    <row r="54" spans="1:10">
      <c r="B54" s="175"/>
      <c r="C54" s="186" t="s">
        <v>416</v>
      </c>
      <c r="D54" s="187"/>
      <c r="E54" s="187"/>
      <c r="F54" s="187"/>
      <c r="G54" s="187"/>
      <c r="H54" s="187"/>
      <c r="I54" s="187"/>
      <c r="J54" s="187"/>
    </row>
    <row r="55" spans="1:10">
      <c r="B55" s="175"/>
      <c r="C55" s="186" t="s">
        <v>417</v>
      </c>
      <c r="D55" s="187"/>
      <c r="E55" s="187"/>
      <c r="F55" s="187"/>
      <c r="G55" s="187"/>
      <c r="H55" s="187"/>
      <c r="I55" s="187"/>
      <c r="J55" s="187"/>
    </row>
    <row r="56" spans="1:10">
      <c r="B56" s="175"/>
      <c r="C56" s="186" t="s">
        <v>422</v>
      </c>
      <c r="D56" s="187"/>
      <c r="E56" s="187"/>
      <c r="F56" s="187"/>
      <c r="G56" s="187"/>
      <c r="H56" s="187"/>
      <c r="I56" s="187"/>
      <c r="J56" s="187"/>
    </row>
    <row r="57" spans="1:10">
      <c r="A57" s="176"/>
      <c r="B57" s="186" t="s">
        <v>425</v>
      </c>
      <c r="C57" s="187"/>
      <c r="D57" s="187"/>
      <c r="E57" s="187"/>
      <c r="F57" s="187"/>
      <c r="G57" s="187"/>
      <c r="H57" s="187"/>
      <c r="I57" s="187"/>
      <c r="J57" s="187"/>
    </row>
    <row r="60" spans="1:10" ht="30" customHeight="1">
      <c r="B60" s="188"/>
      <c r="C60" s="189"/>
      <c r="D60" s="118"/>
      <c r="E60" s="190"/>
      <c r="F60" s="191"/>
      <c r="G60" s="191"/>
      <c r="H60" s="191"/>
      <c r="I60" s="191"/>
      <c r="J60" s="192"/>
    </row>
    <row r="61" spans="1:10" ht="15" customHeight="1">
      <c r="B61" s="173" t="s">
        <v>301</v>
      </c>
      <c r="D61" s="173" t="s">
        <v>300</v>
      </c>
      <c r="E61" s="173"/>
      <c r="G61" s="173"/>
      <c r="H61" s="173"/>
      <c r="I61" s="174"/>
      <c r="J61" s="174" t="s">
        <v>427</v>
      </c>
    </row>
  </sheetData>
  <mergeCells count="43">
    <mergeCell ref="B57:J57"/>
    <mergeCell ref="B60:C60"/>
    <mergeCell ref="E60:J60"/>
    <mergeCell ref="C52:J52"/>
    <mergeCell ref="C53:J53"/>
    <mergeCell ref="C54:J54"/>
    <mergeCell ref="C55:J55"/>
    <mergeCell ref="C56:J56"/>
    <mergeCell ref="C47:J47"/>
    <mergeCell ref="C48:J48"/>
    <mergeCell ref="C49:J49"/>
    <mergeCell ref="C50:J50"/>
    <mergeCell ref="B51:J51"/>
    <mergeCell ref="C40:J40"/>
    <mergeCell ref="C41:J41"/>
    <mergeCell ref="C42:J42"/>
    <mergeCell ref="B45:J45"/>
    <mergeCell ref="C46:J46"/>
    <mergeCell ref="C33:J33"/>
    <mergeCell ref="C34:J34"/>
    <mergeCell ref="B37:J37"/>
    <mergeCell ref="C38:J38"/>
    <mergeCell ref="C39:J39"/>
    <mergeCell ref="B28:J28"/>
    <mergeCell ref="C29:J29"/>
    <mergeCell ref="C30:J30"/>
    <mergeCell ref="C31:J31"/>
    <mergeCell ref="C32:J32"/>
    <mergeCell ref="B21:J21"/>
    <mergeCell ref="B22:J22"/>
    <mergeCell ref="B23:J23"/>
    <mergeCell ref="B24:J24"/>
    <mergeCell ref="B27:J27"/>
    <mergeCell ref="C14:J14"/>
    <mergeCell ref="B15:J15"/>
    <mergeCell ref="B16:J16"/>
    <mergeCell ref="B17:J17"/>
    <mergeCell ref="B20:J20"/>
    <mergeCell ref="B9:J9"/>
    <mergeCell ref="C10:J10"/>
    <mergeCell ref="C11:J11"/>
    <mergeCell ref="C12:J12"/>
    <mergeCell ref="C13:J13"/>
  </mergeCells>
  <pageMargins left="0.70866141732283472" right="0.70866141732283472" top="0.78740157480314965" bottom="0.78740157480314965"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8625" r:id="rId4" name="Check Box 1">
              <controlPr locked="0" defaultSize="0" autoFill="0" autoLine="0" autoPict="0" altText="Kontrollkästchen">
                <anchor moveWithCells="1">
                  <from>
                    <xdr:col>0</xdr:col>
                    <xdr:colOff>228600</xdr:colOff>
                    <xdr:row>19</xdr:row>
                    <xdr:rowOff>9525</xdr:rowOff>
                  </from>
                  <to>
                    <xdr:col>1</xdr:col>
                    <xdr:colOff>9525</xdr:colOff>
                    <xdr:row>19</xdr:row>
                    <xdr:rowOff>171450</xdr:rowOff>
                  </to>
                </anchor>
              </controlPr>
            </control>
          </mc:Choice>
        </mc:AlternateContent>
        <mc:AlternateContent xmlns:mc="http://schemas.openxmlformats.org/markup-compatibility/2006">
          <mc:Choice Requires="x14">
            <control shapeId="538626" r:id="rId5" name="Check Box 2">
              <controlPr locked="0" defaultSize="0" autoFill="0" autoLine="0" autoPict="0" altText="Kontrollkästchen">
                <anchor moveWithCells="1">
                  <from>
                    <xdr:col>0</xdr:col>
                    <xdr:colOff>228600</xdr:colOff>
                    <xdr:row>20</xdr:row>
                    <xdr:rowOff>9525</xdr:rowOff>
                  </from>
                  <to>
                    <xdr:col>1</xdr:col>
                    <xdr:colOff>9525</xdr:colOff>
                    <xdr:row>20</xdr:row>
                    <xdr:rowOff>171450</xdr:rowOff>
                  </to>
                </anchor>
              </controlPr>
            </control>
          </mc:Choice>
        </mc:AlternateContent>
        <mc:AlternateContent xmlns:mc="http://schemas.openxmlformats.org/markup-compatibility/2006">
          <mc:Choice Requires="x14">
            <control shapeId="538627" r:id="rId6" name="Check Box 3">
              <controlPr locked="0" defaultSize="0" autoFill="0" autoLine="0" autoPict="0" altText="Kontrollkästchen">
                <anchor moveWithCells="1">
                  <from>
                    <xdr:col>0</xdr:col>
                    <xdr:colOff>228600</xdr:colOff>
                    <xdr:row>21</xdr:row>
                    <xdr:rowOff>0</xdr:rowOff>
                  </from>
                  <to>
                    <xdr:col>1</xdr:col>
                    <xdr:colOff>9525</xdr:colOff>
                    <xdr:row>21</xdr:row>
                    <xdr:rowOff>161925</xdr:rowOff>
                  </to>
                </anchor>
              </controlPr>
            </control>
          </mc:Choice>
        </mc:AlternateContent>
        <mc:AlternateContent xmlns:mc="http://schemas.openxmlformats.org/markup-compatibility/2006">
          <mc:Choice Requires="x14">
            <control shapeId="538628" r:id="rId7" name="Check Box 4">
              <controlPr locked="0" defaultSize="0" autoFill="0" autoLine="0" autoPict="0" altText="Kontrollkästchen">
                <anchor moveWithCells="1">
                  <from>
                    <xdr:col>0</xdr:col>
                    <xdr:colOff>228600</xdr:colOff>
                    <xdr:row>21</xdr:row>
                    <xdr:rowOff>0</xdr:rowOff>
                  </from>
                  <to>
                    <xdr:col>1</xdr:col>
                    <xdr:colOff>9525</xdr:colOff>
                    <xdr:row>21</xdr:row>
                    <xdr:rowOff>161925</xdr:rowOff>
                  </to>
                </anchor>
              </controlPr>
            </control>
          </mc:Choice>
        </mc:AlternateContent>
        <mc:AlternateContent xmlns:mc="http://schemas.openxmlformats.org/markup-compatibility/2006">
          <mc:Choice Requires="x14">
            <control shapeId="538629" r:id="rId8" name="Check Box 5">
              <controlPr locked="0" defaultSize="0" autoFill="0" autoLine="0" autoPict="0" altText="Kontrollkästchen">
                <anchor moveWithCells="1">
                  <from>
                    <xdr:col>0</xdr:col>
                    <xdr:colOff>228600</xdr:colOff>
                    <xdr:row>21</xdr:row>
                    <xdr:rowOff>9525</xdr:rowOff>
                  </from>
                  <to>
                    <xdr:col>1</xdr:col>
                    <xdr:colOff>9525</xdr:colOff>
                    <xdr:row>21</xdr:row>
                    <xdr:rowOff>171450</xdr:rowOff>
                  </to>
                </anchor>
              </controlPr>
            </control>
          </mc:Choice>
        </mc:AlternateContent>
        <mc:AlternateContent xmlns:mc="http://schemas.openxmlformats.org/markup-compatibility/2006">
          <mc:Choice Requires="x14">
            <control shapeId="538630" r:id="rId9" name="Check Box 6">
              <controlPr locked="0" defaultSize="0" autoFill="0" autoLine="0" autoPict="0" altText="Kontrollkästchen">
                <anchor moveWithCells="1">
                  <from>
                    <xdr:col>0</xdr:col>
                    <xdr:colOff>228600</xdr:colOff>
                    <xdr:row>22</xdr:row>
                    <xdr:rowOff>9525</xdr:rowOff>
                  </from>
                  <to>
                    <xdr:col>1</xdr:col>
                    <xdr:colOff>9525</xdr:colOff>
                    <xdr:row>22</xdr:row>
                    <xdr:rowOff>171450</xdr:rowOff>
                  </to>
                </anchor>
              </controlPr>
            </control>
          </mc:Choice>
        </mc:AlternateContent>
        <mc:AlternateContent xmlns:mc="http://schemas.openxmlformats.org/markup-compatibility/2006">
          <mc:Choice Requires="x14">
            <control shapeId="538631" r:id="rId10" name="Check Box 7">
              <controlPr locked="0" defaultSize="0" autoFill="0" autoLine="0" autoPict="0" altText="Kontrollkästchen">
                <anchor moveWithCells="1">
                  <from>
                    <xdr:col>0</xdr:col>
                    <xdr:colOff>228600</xdr:colOff>
                    <xdr:row>14</xdr:row>
                    <xdr:rowOff>9525</xdr:rowOff>
                  </from>
                  <to>
                    <xdr:col>1</xdr:col>
                    <xdr:colOff>9525</xdr:colOff>
                    <xdr:row>14</xdr:row>
                    <xdr:rowOff>171450</xdr:rowOff>
                  </to>
                </anchor>
              </controlPr>
            </control>
          </mc:Choice>
        </mc:AlternateContent>
        <mc:AlternateContent xmlns:mc="http://schemas.openxmlformats.org/markup-compatibility/2006">
          <mc:Choice Requires="x14">
            <control shapeId="538632" r:id="rId11" name="Check Box 8">
              <controlPr locked="0" defaultSize="0" autoFill="0" autoLine="0" autoPict="0" altText="Kontrollkästchen">
                <anchor moveWithCells="1">
                  <from>
                    <xdr:col>0</xdr:col>
                    <xdr:colOff>228600</xdr:colOff>
                    <xdr:row>15</xdr:row>
                    <xdr:rowOff>9525</xdr:rowOff>
                  </from>
                  <to>
                    <xdr:col>1</xdr:col>
                    <xdr:colOff>9525</xdr:colOff>
                    <xdr:row>15</xdr:row>
                    <xdr:rowOff>171450</xdr:rowOff>
                  </to>
                </anchor>
              </controlPr>
            </control>
          </mc:Choice>
        </mc:AlternateContent>
        <mc:AlternateContent xmlns:mc="http://schemas.openxmlformats.org/markup-compatibility/2006">
          <mc:Choice Requires="x14">
            <control shapeId="538633" r:id="rId12" name="Check Box 9">
              <controlPr locked="0" defaultSize="0" autoFill="0" autoLine="0" autoPict="0" altText="Kontrollkästchen">
                <anchor moveWithCells="1">
                  <from>
                    <xdr:col>0</xdr:col>
                    <xdr:colOff>228600</xdr:colOff>
                    <xdr:row>14</xdr:row>
                    <xdr:rowOff>0</xdr:rowOff>
                  </from>
                  <to>
                    <xdr:col>1</xdr:col>
                    <xdr:colOff>9525</xdr:colOff>
                    <xdr:row>14</xdr:row>
                    <xdr:rowOff>161925</xdr:rowOff>
                  </to>
                </anchor>
              </controlPr>
            </control>
          </mc:Choice>
        </mc:AlternateContent>
        <mc:AlternateContent xmlns:mc="http://schemas.openxmlformats.org/markup-compatibility/2006">
          <mc:Choice Requires="x14">
            <control shapeId="538634" r:id="rId13" name="Check Box 10">
              <controlPr locked="0" defaultSize="0" autoFill="0" autoLine="0" autoPict="0" altText="Kontrollkästchen">
                <anchor moveWithCells="1">
                  <from>
                    <xdr:col>0</xdr:col>
                    <xdr:colOff>228600</xdr:colOff>
                    <xdr:row>23</xdr:row>
                    <xdr:rowOff>9525</xdr:rowOff>
                  </from>
                  <to>
                    <xdr:col>1</xdr:col>
                    <xdr:colOff>9525</xdr:colOff>
                    <xdr:row>23</xdr:row>
                    <xdr:rowOff>171450</xdr:rowOff>
                  </to>
                </anchor>
              </controlPr>
            </control>
          </mc:Choice>
        </mc:AlternateContent>
        <mc:AlternateContent xmlns:mc="http://schemas.openxmlformats.org/markup-compatibility/2006">
          <mc:Choice Requires="x14">
            <control shapeId="538635" r:id="rId14" name="Check Box 11">
              <controlPr locked="0" defaultSize="0" autoFill="0" autoLine="0" autoPict="0" altText="Kontrollkästchen">
                <anchor moveWithCells="1">
                  <from>
                    <xdr:col>0</xdr:col>
                    <xdr:colOff>228600</xdr:colOff>
                    <xdr:row>26</xdr:row>
                    <xdr:rowOff>9525</xdr:rowOff>
                  </from>
                  <to>
                    <xdr:col>1</xdr:col>
                    <xdr:colOff>9525</xdr:colOff>
                    <xdr:row>26</xdr:row>
                    <xdr:rowOff>171450</xdr:rowOff>
                  </to>
                </anchor>
              </controlPr>
            </control>
          </mc:Choice>
        </mc:AlternateContent>
        <mc:AlternateContent xmlns:mc="http://schemas.openxmlformats.org/markup-compatibility/2006">
          <mc:Choice Requires="x14">
            <control shapeId="538636" r:id="rId15" name="Check Box 12">
              <controlPr locked="0" defaultSize="0" autoFill="0" autoLine="0" autoPict="0" altText="Kontrollkästchen">
                <anchor moveWithCells="1">
                  <from>
                    <xdr:col>0</xdr:col>
                    <xdr:colOff>228600</xdr:colOff>
                    <xdr:row>16</xdr:row>
                    <xdr:rowOff>9525</xdr:rowOff>
                  </from>
                  <to>
                    <xdr:col>1</xdr:col>
                    <xdr:colOff>9525</xdr:colOff>
                    <xdr:row>16</xdr:row>
                    <xdr:rowOff>171450</xdr:rowOff>
                  </to>
                </anchor>
              </controlPr>
            </control>
          </mc:Choice>
        </mc:AlternateContent>
        <mc:AlternateContent xmlns:mc="http://schemas.openxmlformats.org/markup-compatibility/2006">
          <mc:Choice Requires="x14">
            <control shapeId="538637" r:id="rId16" name="Check Box 13">
              <controlPr locked="0" defaultSize="0" autoFill="0" autoLine="0" autoPict="0" altText="Kontrollkästchen">
                <anchor moveWithCells="1">
                  <from>
                    <xdr:col>0</xdr:col>
                    <xdr:colOff>228600</xdr:colOff>
                    <xdr:row>27</xdr:row>
                    <xdr:rowOff>9525</xdr:rowOff>
                  </from>
                  <to>
                    <xdr:col>1</xdr:col>
                    <xdr:colOff>9525</xdr:colOff>
                    <xdr:row>27</xdr:row>
                    <xdr:rowOff>171450</xdr:rowOff>
                  </to>
                </anchor>
              </controlPr>
            </control>
          </mc:Choice>
        </mc:AlternateContent>
        <mc:AlternateContent xmlns:mc="http://schemas.openxmlformats.org/markup-compatibility/2006">
          <mc:Choice Requires="x14">
            <control shapeId="538638" r:id="rId17" name="Check Box 14">
              <controlPr locked="0" defaultSize="0" autoFill="0" autoLine="0" autoPict="0" altText="Kontrollkästchen">
                <anchor moveWithCells="1">
                  <from>
                    <xdr:col>1</xdr:col>
                    <xdr:colOff>542925</xdr:colOff>
                    <xdr:row>28</xdr:row>
                    <xdr:rowOff>9525</xdr:rowOff>
                  </from>
                  <to>
                    <xdr:col>1</xdr:col>
                    <xdr:colOff>771525</xdr:colOff>
                    <xdr:row>28</xdr:row>
                    <xdr:rowOff>171450</xdr:rowOff>
                  </to>
                </anchor>
              </controlPr>
            </control>
          </mc:Choice>
        </mc:AlternateContent>
        <mc:AlternateContent xmlns:mc="http://schemas.openxmlformats.org/markup-compatibility/2006">
          <mc:Choice Requires="x14">
            <control shapeId="538639" r:id="rId18" name="Check Box 15">
              <controlPr locked="0" defaultSize="0" autoFill="0" autoLine="0" autoPict="0" altText="Kontrollkästchen">
                <anchor moveWithCells="1">
                  <from>
                    <xdr:col>1</xdr:col>
                    <xdr:colOff>542925</xdr:colOff>
                    <xdr:row>29</xdr:row>
                    <xdr:rowOff>9525</xdr:rowOff>
                  </from>
                  <to>
                    <xdr:col>1</xdr:col>
                    <xdr:colOff>771525</xdr:colOff>
                    <xdr:row>29</xdr:row>
                    <xdr:rowOff>171450</xdr:rowOff>
                  </to>
                </anchor>
              </controlPr>
            </control>
          </mc:Choice>
        </mc:AlternateContent>
        <mc:AlternateContent xmlns:mc="http://schemas.openxmlformats.org/markup-compatibility/2006">
          <mc:Choice Requires="x14">
            <control shapeId="538640" r:id="rId19" name="Check Box 16">
              <controlPr locked="0" defaultSize="0" autoFill="0" autoLine="0" autoPict="0" altText="Kontrollkästchen">
                <anchor moveWithCells="1">
                  <from>
                    <xdr:col>1</xdr:col>
                    <xdr:colOff>542925</xdr:colOff>
                    <xdr:row>30</xdr:row>
                    <xdr:rowOff>9525</xdr:rowOff>
                  </from>
                  <to>
                    <xdr:col>1</xdr:col>
                    <xdr:colOff>771525</xdr:colOff>
                    <xdr:row>30</xdr:row>
                    <xdr:rowOff>171450</xdr:rowOff>
                  </to>
                </anchor>
              </controlPr>
            </control>
          </mc:Choice>
        </mc:AlternateContent>
        <mc:AlternateContent xmlns:mc="http://schemas.openxmlformats.org/markup-compatibility/2006">
          <mc:Choice Requires="x14">
            <control shapeId="538641" r:id="rId20" name="Check Box 17">
              <controlPr locked="0" defaultSize="0" autoFill="0" autoLine="0" autoPict="0" altText="Kontrollkästchen">
                <anchor moveWithCells="1">
                  <from>
                    <xdr:col>1</xdr:col>
                    <xdr:colOff>542925</xdr:colOff>
                    <xdr:row>31</xdr:row>
                    <xdr:rowOff>9525</xdr:rowOff>
                  </from>
                  <to>
                    <xdr:col>1</xdr:col>
                    <xdr:colOff>771525</xdr:colOff>
                    <xdr:row>31</xdr:row>
                    <xdr:rowOff>171450</xdr:rowOff>
                  </to>
                </anchor>
              </controlPr>
            </control>
          </mc:Choice>
        </mc:AlternateContent>
        <mc:AlternateContent xmlns:mc="http://schemas.openxmlformats.org/markup-compatibility/2006">
          <mc:Choice Requires="x14">
            <control shapeId="538642" r:id="rId21" name="Check Box 18">
              <controlPr locked="0" defaultSize="0" autoFill="0" autoLine="0" autoPict="0" altText="Kontrollkästchen">
                <anchor moveWithCells="1">
                  <from>
                    <xdr:col>1</xdr:col>
                    <xdr:colOff>542925</xdr:colOff>
                    <xdr:row>32</xdr:row>
                    <xdr:rowOff>9525</xdr:rowOff>
                  </from>
                  <to>
                    <xdr:col>1</xdr:col>
                    <xdr:colOff>771525</xdr:colOff>
                    <xdr:row>32</xdr:row>
                    <xdr:rowOff>171450</xdr:rowOff>
                  </to>
                </anchor>
              </controlPr>
            </control>
          </mc:Choice>
        </mc:AlternateContent>
        <mc:AlternateContent xmlns:mc="http://schemas.openxmlformats.org/markup-compatibility/2006">
          <mc:Choice Requires="x14">
            <control shapeId="538643" r:id="rId22" name="Check Box 19">
              <controlPr locked="0" defaultSize="0" autoFill="0" autoLine="0" autoPict="0" altText="Kontrollkästchen">
                <anchor moveWithCells="1">
                  <from>
                    <xdr:col>1</xdr:col>
                    <xdr:colOff>542925</xdr:colOff>
                    <xdr:row>33</xdr:row>
                    <xdr:rowOff>9525</xdr:rowOff>
                  </from>
                  <to>
                    <xdr:col>1</xdr:col>
                    <xdr:colOff>771525</xdr:colOff>
                    <xdr:row>33</xdr:row>
                    <xdr:rowOff>171450</xdr:rowOff>
                  </to>
                </anchor>
              </controlPr>
            </control>
          </mc:Choice>
        </mc:AlternateContent>
        <mc:AlternateContent xmlns:mc="http://schemas.openxmlformats.org/markup-compatibility/2006">
          <mc:Choice Requires="x14">
            <control shapeId="538644" r:id="rId23" name="Check Box 20">
              <controlPr locked="0" defaultSize="0" autoFill="0" autoLine="0" autoPict="0" altText="Kontrollkästchen">
                <anchor moveWithCells="1">
                  <from>
                    <xdr:col>0</xdr:col>
                    <xdr:colOff>228600</xdr:colOff>
                    <xdr:row>8</xdr:row>
                    <xdr:rowOff>9525</xdr:rowOff>
                  </from>
                  <to>
                    <xdr:col>1</xdr:col>
                    <xdr:colOff>9525</xdr:colOff>
                    <xdr:row>8</xdr:row>
                    <xdr:rowOff>171450</xdr:rowOff>
                  </to>
                </anchor>
              </controlPr>
            </control>
          </mc:Choice>
        </mc:AlternateContent>
        <mc:AlternateContent xmlns:mc="http://schemas.openxmlformats.org/markup-compatibility/2006">
          <mc:Choice Requires="x14">
            <control shapeId="538645" r:id="rId24" name="Check Box 21">
              <controlPr locked="0" defaultSize="0" autoFill="0" autoLine="0" autoPict="0" altText="Kontrollkästchen">
                <anchor moveWithCells="1">
                  <from>
                    <xdr:col>1</xdr:col>
                    <xdr:colOff>542925</xdr:colOff>
                    <xdr:row>9</xdr:row>
                    <xdr:rowOff>9525</xdr:rowOff>
                  </from>
                  <to>
                    <xdr:col>1</xdr:col>
                    <xdr:colOff>771525</xdr:colOff>
                    <xdr:row>9</xdr:row>
                    <xdr:rowOff>171450</xdr:rowOff>
                  </to>
                </anchor>
              </controlPr>
            </control>
          </mc:Choice>
        </mc:AlternateContent>
        <mc:AlternateContent xmlns:mc="http://schemas.openxmlformats.org/markup-compatibility/2006">
          <mc:Choice Requires="x14">
            <control shapeId="538646" r:id="rId25" name="Check Box 22">
              <controlPr locked="0" defaultSize="0" autoFill="0" autoLine="0" autoPict="0" altText="Kontrollkästchen">
                <anchor moveWithCells="1">
                  <from>
                    <xdr:col>1</xdr:col>
                    <xdr:colOff>542925</xdr:colOff>
                    <xdr:row>10</xdr:row>
                    <xdr:rowOff>9525</xdr:rowOff>
                  </from>
                  <to>
                    <xdr:col>1</xdr:col>
                    <xdr:colOff>771525</xdr:colOff>
                    <xdr:row>10</xdr:row>
                    <xdr:rowOff>171450</xdr:rowOff>
                  </to>
                </anchor>
              </controlPr>
            </control>
          </mc:Choice>
        </mc:AlternateContent>
        <mc:AlternateContent xmlns:mc="http://schemas.openxmlformats.org/markup-compatibility/2006">
          <mc:Choice Requires="x14">
            <control shapeId="538647" r:id="rId26" name="Check Box 23">
              <controlPr locked="0" defaultSize="0" autoFill="0" autoLine="0" autoPict="0" altText="Kontrollkästchen">
                <anchor moveWithCells="1">
                  <from>
                    <xdr:col>1</xdr:col>
                    <xdr:colOff>542925</xdr:colOff>
                    <xdr:row>11</xdr:row>
                    <xdr:rowOff>9525</xdr:rowOff>
                  </from>
                  <to>
                    <xdr:col>1</xdr:col>
                    <xdr:colOff>771525</xdr:colOff>
                    <xdr:row>11</xdr:row>
                    <xdr:rowOff>171450</xdr:rowOff>
                  </to>
                </anchor>
              </controlPr>
            </control>
          </mc:Choice>
        </mc:AlternateContent>
        <mc:AlternateContent xmlns:mc="http://schemas.openxmlformats.org/markup-compatibility/2006">
          <mc:Choice Requires="x14">
            <control shapeId="538648" r:id="rId27" name="Check Box 24">
              <controlPr locked="0" defaultSize="0" autoFill="0" autoLine="0" autoPict="0" altText="Kontrollkästchen">
                <anchor moveWithCells="1">
                  <from>
                    <xdr:col>1</xdr:col>
                    <xdr:colOff>542925</xdr:colOff>
                    <xdr:row>12</xdr:row>
                    <xdr:rowOff>9525</xdr:rowOff>
                  </from>
                  <to>
                    <xdr:col>1</xdr:col>
                    <xdr:colOff>771525</xdr:colOff>
                    <xdr:row>12</xdr:row>
                    <xdr:rowOff>171450</xdr:rowOff>
                  </to>
                </anchor>
              </controlPr>
            </control>
          </mc:Choice>
        </mc:AlternateContent>
        <mc:AlternateContent xmlns:mc="http://schemas.openxmlformats.org/markup-compatibility/2006">
          <mc:Choice Requires="x14">
            <control shapeId="538649" r:id="rId28" name="Check Box 25">
              <controlPr locked="0" defaultSize="0" autoFill="0" autoLine="0" autoPict="0" altText="Kontrollkästchen">
                <anchor moveWithCells="1">
                  <from>
                    <xdr:col>1</xdr:col>
                    <xdr:colOff>542925</xdr:colOff>
                    <xdr:row>13</xdr:row>
                    <xdr:rowOff>9525</xdr:rowOff>
                  </from>
                  <to>
                    <xdr:col>1</xdr:col>
                    <xdr:colOff>771525</xdr:colOff>
                    <xdr:row>13</xdr:row>
                    <xdr:rowOff>171450</xdr:rowOff>
                  </to>
                </anchor>
              </controlPr>
            </control>
          </mc:Choice>
        </mc:AlternateContent>
        <mc:AlternateContent xmlns:mc="http://schemas.openxmlformats.org/markup-compatibility/2006">
          <mc:Choice Requires="x14">
            <control shapeId="538650" r:id="rId29" name="Check Box 26">
              <controlPr locked="0" defaultSize="0" autoFill="0" autoLine="0" autoPict="0" altText="Kontrollkästchen">
                <anchor moveWithCells="1">
                  <from>
                    <xdr:col>1</xdr:col>
                    <xdr:colOff>542925</xdr:colOff>
                    <xdr:row>37</xdr:row>
                    <xdr:rowOff>9525</xdr:rowOff>
                  </from>
                  <to>
                    <xdr:col>1</xdr:col>
                    <xdr:colOff>771525</xdr:colOff>
                    <xdr:row>37</xdr:row>
                    <xdr:rowOff>171450</xdr:rowOff>
                  </to>
                </anchor>
              </controlPr>
            </control>
          </mc:Choice>
        </mc:AlternateContent>
        <mc:AlternateContent xmlns:mc="http://schemas.openxmlformats.org/markup-compatibility/2006">
          <mc:Choice Requires="x14">
            <control shapeId="538651" r:id="rId30" name="Check Box 27">
              <controlPr locked="0" defaultSize="0" autoFill="0" autoLine="0" autoPict="0" altText="Kontrollkästchen">
                <anchor moveWithCells="1">
                  <from>
                    <xdr:col>1</xdr:col>
                    <xdr:colOff>542925</xdr:colOff>
                    <xdr:row>39</xdr:row>
                    <xdr:rowOff>9525</xdr:rowOff>
                  </from>
                  <to>
                    <xdr:col>1</xdr:col>
                    <xdr:colOff>771525</xdr:colOff>
                    <xdr:row>39</xdr:row>
                    <xdr:rowOff>171450</xdr:rowOff>
                  </to>
                </anchor>
              </controlPr>
            </control>
          </mc:Choice>
        </mc:AlternateContent>
        <mc:AlternateContent xmlns:mc="http://schemas.openxmlformats.org/markup-compatibility/2006">
          <mc:Choice Requires="x14">
            <control shapeId="538652" r:id="rId31" name="Check Box 28">
              <controlPr locked="0" defaultSize="0" autoFill="0" autoLine="0" autoPict="0" altText="Kontrollkästchen">
                <anchor moveWithCells="1">
                  <from>
                    <xdr:col>0</xdr:col>
                    <xdr:colOff>228600</xdr:colOff>
                    <xdr:row>36</xdr:row>
                    <xdr:rowOff>9525</xdr:rowOff>
                  </from>
                  <to>
                    <xdr:col>1</xdr:col>
                    <xdr:colOff>9525</xdr:colOff>
                    <xdr:row>36</xdr:row>
                    <xdr:rowOff>171450</xdr:rowOff>
                  </to>
                </anchor>
              </controlPr>
            </control>
          </mc:Choice>
        </mc:AlternateContent>
        <mc:AlternateContent xmlns:mc="http://schemas.openxmlformats.org/markup-compatibility/2006">
          <mc:Choice Requires="x14">
            <control shapeId="538653" r:id="rId32" name="Check Box 29">
              <controlPr locked="0" defaultSize="0" autoFill="0" autoLine="0" autoPict="0" altText="Kontrollkästchen">
                <anchor moveWithCells="1">
                  <from>
                    <xdr:col>1</xdr:col>
                    <xdr:colOff>542925</xdr:colOff>
                    <xdr:row>40</xdr:row>
                    <xdr:rowOff>9525</xdr:rowOff>
                  </from>
                  <to>
                    <xdr:col>1</xdr:col>
                    <xdr:colOff>771525</xdr:colOff>
                    <xdr:row>40</xdr:row>
                    <xdr:rowOff>171450</xdr:rowOff>
                  </to>
                </anchor>
              </controlPr>
            </control>
          </mc:Choice>
        </mc:AlternateContent>
        <mc:AlternateContent xmlns:mc="http://schemas.openxmlformats.org/markup-compatibility/2006">
          <mc:Choice Requires="x14">
            <control shapeId="538654" r:id="rId33" name="Check Box 30">
              <controlPr locked="0" defaultSize="0" autoFill="0" autoLine="0" autoPict="0" altText="Kontrollkästchen">
                <anchor moveWithCells="1">
                  <from>
                    <xdr:col>1</xdr:col>
                    <xdr:colOff>542925</xdr:colOff>
                    <xdr:row>41</xdr:row>
                    <xdr:rowOff>9525</xdr:rowOff>
                  </from>
                  <to>
                    <xdr:col>1</xdr:col>
                    <xdr:colOff>771525</xdr:colOff>
                    <xdr:row>41</xdr:row>
                    <xdr:rowOff>171450</xdr:rowOff>
                  </to>
                </anchor>
              </controlPr>
            </control>
          </mc:Choice>
        </mc:AlternateContent>
        <mc:AlternateContent xmlns:mc="http://schemas.openxmlformats.org/markup-compatibility/2006">
          <mc:Choice Requires="x14">
            <control shapeId="538655" r:id="rId34" name="Check Box 31">
              <controlPr locked="0" defaultSize="0" autoFill="0" autoLine="0" autoPict="0" altText="Kontrollkästchen">
                <anchor moveWithCells="1">
                  <from>
                    <xdr:col>1</xdr:col>
                    <xdr:colOff>542925</xdr:colOff>
                    <xdr:row>38</xdr:row>
                    <xdr:rowOff>9525</xdr:rowOff>
                  </from>
                  <to>
                    <xdr:col>1</xdr:col>
                    <xdr:colOff>771525</xdr:colOff>
                    <xdr:row>38</xdr:row>
                    <xdr:rowOff>171450</xdr:rowOff>
                  </to>
                </anchor>
              </controlPr>
            </control>
          </mc:Choice>
        </mc:AlternateContent>
        <mc:AlternateContent xmlns:mc="http://schemas.openxmlformats.org/markup-compatibility/2006">
          <mc:Choice Requires="x14">
            <control shapeId="538656" r:id="rId35" name="Check Box 32">
              <controlPr locked="0" defaultSize="0" autoFill="0" autoLine="0" autoPict="0" altText="Kontrollkästchen">
                <anchor moveWithCells="1">
                  <from>
                    <xdr:col>0</xdr:col>
                    <xdr:colOff>228600</xdr:colOff>
                    <xdr:row>44</xdr:row>
                    <xdr:rowOff>9525</xdr:rowOff>
                  </from>
                  <to>
                    <xdr:col>1</xdr:col>
                    <xdr:colOff>9525</xdr:colOff>
                    <xdr:row>44</xdr:row>
                    <xdr:rowOff>171450</xdr:rowOff>
                  </to>
                </anchor>
              </controlPr>
            </control>
          </mc:Choice>
        </mc:AlternateContent>
        <mc:AlternateContent xmlns:mc="http://schemas.openxmlformats.org/markup-compatibility/2006">
          <mc:Choice Requires="x14">
            <control shapeId="538657" r:id="rId36" name="Check Box 33">
              <controlPr locked="0" defaultSize="0" autoFill="0" autoLine="0" autoPict="0" altText="Kontrollkästchen">
                <anchor moveWithCells="1">
                  <from>
                    <xdr:col>1</xdr:col>
                    <xdr:colOff>542925</xdr:colOff>
                    <xdr:row>45</xdr:row>
                    <xdr:rowOff>9525</xdr:rowOff>
                  </from>
                  <to>
                    <xdr:col>1</xdr:col>
                    <xdr:colOff>771525</xdr:colOff>
                    <xdr:row>45</xdr:row>
                    <xdr:rowOff>171450</xdr:rowOff>
                  </to>
                </anchor>
              </controlPr>
            </control>
          </mc:Choice>
        </mc:AlternateContent>
        <mc:AlternateContent xmlns:mc="http://schemas.openxmlformats.org/markup-compatibility/2006">
          <mc:Choice Requires="x14">
            <control shapeId="538658" r:id="rId37" name="Check Box 34">
              <controlPr locked="0" defaultSize="0" autoFill="0" autoLine="0" autoPict="0" altText="Kontrollkästchen">
                <anchor moveWithCells="1">
                  <from>
                    <xdr:col>1</xdr:col>
                    <xdr:colOff>542925</xdr:colOff>
                    <xdr:row>46</xdr:row>
                    <xdr:rowOff>9525</xdr:rowOff>
                  </from>
                  <to>
                    <xdr:col>1</xdr:col>
                    <xdr:colOff>771525</xdr:colOff>
                    <xdr:row>46</xdr:row>
                    <xdr:rowOff>171450</xdr:rowOff>
                  </to>
                </anchor>
              </controlPr>
            </control>
          </mc:Choice>
        </mc:AlternateContent>
        <mc:AlternateContent xmlns:mc="http://schemas.openxmlformats.org/markup-compatibility/2006">
          <mc:Choice Requires="x14">
            <control shapeId="538659" r:id="rId38" name="Check Box 35">
              <controlPr locked="0" defaultSize="0" autoFill="0" autoLine="0" autoPict="0" altText="Kontrollkästchen">
                <anchor moveWithCells="1">
                  <from>
                    <xdr:col>1</xdr:col>
                    <xdr:colOff>542925</xdr:colOff>
                    <xdr:row>47</xdr:row>
                    <xdr:rowOff>9525</xdr:rowOff>
                  </from>
                  <to>
                    <xdr:col>1</xdr:col>
                    <xdr:colOff>771525</xdr:colOff>
                    <xdr:row>47</xdr:row>
                    <xdr:rowOff>171450</xdr:rowOff>
                  </to>
                </anchor>
              </controlPr>
            </control>
          </mc:Choice>
        </mc:AlternateContent>
        <mc:AlternateContent xmlns:mc="http://schemas.openxmlformats.org/markup-compatibility/2006">
          <mc:Choice Requires="x14">
            <control shapeId="538660" r:id="rId39" name="Check Box 36">
              <controlPr locked="0" defaultSize="0" autoFill="0" autoLine="0" autoPict="0" altText="Kontrollkästchen">
                <anchor moveWithCells="1">
                  <from>
                    <xdr:col>1</xdr:col>
                    <xdr:colOff>542925</xdr:colOff>
                    <xdr:row>48</xdr:row>
                    <xdr:rowOff>9525</xdr:rowOff>
                  </from>
                  <to>
                    <xdr:col>1</xdr:col>
                    <xdr:colOff>771525</xdr:colOff>
                    <xdr:row>48</xdr:row>
                    <xdr:rowOff>171450</xdr:rowOff>
                  </to>
                </anchor>
              </controlPr>
            </control>
          </mc:Choice>
        </mc:AlternateContent>
        <mc:AlternateContent xmlns:mc="http://schemas.openxmlformats.org/markup-compatibility/2006">
          <mc:Choice Requires="x14">
            <control shapeId="538661" r:id="rId40" name="Check Box 37">
              <controlPr locked="0" defaultSize="0" autoFill="0" autoLine="0" autoPict="0" altText="Kontrollkästchen">
                <anchor moveWithCells="1">
                  <from>
                    <xdr:col>1</xdr:col>
                    <xdr:colOff>542925</xdr:colOff>
                    <xdr:row>49</xdr:row>
                    <xdr:rowOff>9525</xdr:rowOff>
                  </from>
                  <to>
                    <xdr:col>1</xdr:col>
                    <xdr:colOff>771525</xdr:colOff>
                    <xdr:row>49</xdr:row>
                    <xdr:rowOff>171450</xdr:rowOff>
                  </to>
                </anchor>
              </controlPr>
            </control>
          </mc:Choice>
        </mc:AlternateContent>
        <mc:AlternateContent xmlns:mc="http://schemas.openxmlformats.org/markup-compatibility/2006">
          <mc:Choice Requires="x14">
            <control shapeId="538662" r:id="rId41" name="Check Box 38">
              <controlPr locked="0" defaultSize="0" autoFill="0" autoLine="0" autoPict="0" altText="Kontrollkästchen">
                <anchor moveWithCells="1">
                  <from>
                    <xdr:col>0</xdr:col>
                    <xdr:colOff>228600</xdr:colOff>
                    <xdr:row>50</xdr:row>
                    <xdr:rowOff>9525</xdr:rowOff>
                  </from>
                  <to>
                    <xdr:col>1</xdr:col>
                    <xdr:colOff>9525</xdr:colOff>
                    <xdr:row>50</xdr:row>
                    <xdr:rowOff>171450</xdr:rowOff>
                  </to>
                </anchor>
              </controlPr>
            </control>
          </mc:Choice>
        </mc:AlternateContent>
        <mc:AlternateContent xmlns:mc="http://schemas.openxmlformats.org/markup-compatibility/2006">
          <mc:Choice Requires="x14">
            <control shapeId="538663" r:id="rId42" name="Check Box 39">
              <controlPr locked="0" defaultSize="0" autoFill="0" autoLine="0" autoPict="0" altText="Kontrollkästchen">
                <anchor moveWithCells="1">
                  <from>
                    <xdr:col>1</xdr:col>
                    <xdr:colOff>542925</xdr:colOff>
                    <xdr:row>51</xdr:row>
                    <xdr:rowOff>9525</xdr:rowOff>
                  </from>
                  <to>
                    <xdr:col>1</xdr:col>
                    <xdr:colOff>771525</xdr:colOff>
                    <xdr:row>51</xdr:row>
                    <xdr:rowOff>171450</xdr:rowOff>
                  </to>
                </anchor>
              </controlPr>
            </control>
          </mc:Choice>
        </mc:AlternateContent>
        <mc:AlternateContent xmlns:mc="http://schemas.openxmlformats.org/markup-compatibility/2006">
          <mc:Choice Requires="x14">
            <control shapeId="538664" r:id="rId43" name="Check Box 40">
              <controlPr locked="0" defaultSize="0" autoFill="0" autoLine="0" autoPict="0" altText="Kontrollkästchen">
                <anchor moveWithCells="1">
                  <from>
                    <xdr:col>1</xdr:col>
                    <xdr:colOff>542925</xdr:colOff>
                    <xdr:row>52</xdr:row>
                    <xdr:rowOff>9525</xdr:rowOff>
                  </from>
                  <to>
                    <xdr:col>1</xdr:col>
                    <xdr:colOff>771525</xdr:colOff>
                    <xdr:row>52</xdr:row>
                    <xdr:rowOff>171450</xdr:rowOff>
                  </to>
                </anchor>
              </controlPr>
            </control>
          </mc:Choice>
        </mc:AlternateContent>
        <mc:AlternateContent xmlns:mc="http://schemas.openxmlformats.org/markup-compatibility/2006">
          <mc:Choice Requires="x14">
            <control shapeId="538665" r:id="rId44" name="Check Box 41">
              <controlPr locked="0" defaultSize="0" autoFill="0" autoLine="0" autoPict="0" altText="Kontrollkästchen">
                <anchor moveWithCells="1">
                  <from>
                    <xdr:col>1</xdr:col>
                    <xdr:colOff>542925</xdr:colOff>
                    <xdr:row>53</xdr:row>
                    <xdr:rowOff>9525</xdr:rowOff>
                  </from>
                  <to>
                    <xdr:col>1</xdr:col>
                    <xdr:colOff>771525</xdr:colOff>
                    <xdr:row>53</xdr:row>
                    <xdr:rowOff>171450</xdr:rowOff>
                  </to>
                </anchor>
              </controlPr>
            </control>
          </mc:Choice>
        </mc:AlternateContent>
        <mc:AlternateContent xmlns:mc="http://schemas.openxmlformats.org/markup-compatibility/2006">
          <mc:Choice Requires="x14">
            <control shapeId="538666" r:id="rId45" name="Check Box 42">
              <controlPr locked="0" defaultSize="0" autoFill="0" autoLine="0" autoPict="0" altText="Kontrollkästchen">
                <anchor moveWithCells="1">
                  <from>
                    <xdr:col>1</xdr:col>
                    <xdr:colOff>542925</xdr:colOff>
                    <xdr:row>54</xdr:row>
                    <xdr:rowOff>9525</xdr:rowOff>
                  </from>
                  <to>
                    <xdr:col>1</xdr:col>
                    <xdr:colOff>771525</xdr:colOff>
                    <xdr:row>54</xdr:row>
                    <xdr:rowOff>171450</xdr:rowOff>
                  </to>
                </anchor>
              </controlPr>
            </control>
          </mc:Choice>
        </mc:AlternateContent>
        <mc:AlternateContent xmlns:mc="http://schemas.openxmlformats.org/markup-compatibility/2006">
          <mc:Choice Requires="x14">
            <control shapeId="538667" r:id="rId46" name="Check Box 43">
              <controlPr locked="0" defaultSize="0" autoFill="0" autoLine="0" autoPict="0" altText="Kontrollkästchen">
                <anchor moveWithCells="1">
                  <from>
                    <xdr:col>1</xdr:col>
                    <xdr:colOff>542925</xdr:colOff>
                    <xdr:row>55</xdr:row>
                    <xdr:rowOff>9525</xdr:rowOff>
                  </from>
                  <to>
                    <xdr:col>1</xdr:col>
                    <xdr:colOff>771525</xdr:colOff>
                    <xdr:row>55</xdr:row>
                    <xdr:rowOff>171450</xdr:rowOff>
                  </to>
                </anchor>
              </controlPr>
            </control>
          </mc:Choice>
        </mc:AlternateContent>
        <mc:AlternateContent xmlns:mc="http://schemas.openxmlformats.org/markup-compatibility/2006">
          <mc:Choice Requires="x14">
            <control shapeId="538668" r:id="rId47" name="Check Box 44">
              <controlPr locked="0" defaultSize="0" autoFill="0" autoLine="0" autoPict="0" altText="Kontrollkästchen">
                <anchor moveWithCells="1">
                  <from>
                    <xdr:col>0</xdr:col>
                    <xdr:colOff>228600</xdr:colOff>
                    <xdr:row>56</xdr:row>
                    <xdr:rowOff>9525</xdr:rowOff>
                  </from>
                  <to>
                    <xdr:col>1</xdr:col>
                    <xdr:colOff>9525</xdr:colOff>
                    <xdr:row>56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zoomScaleNormal="100" workbookViewId="0">
      <selection activeCell="A12" sqref="A12:J12"/>
    </sheetView>
  </sheetViews>
  <sheetFormatPr baseColWidth="10" defaultRowHeight="15"/>
  <cols>
    <col min="1" max="1" width="6.7109375" customWidth="1"/>
    <col min="2" max="10" width="11.7109375" customWidth="1"/>
  </cols>
  <sheetData>
    <row r="1" spans="1:10" s="2" customFormat="1" ht="18">
      <c r="A1" s="2" t="s">
        <v>7</v>
      </c>
      <c r="F1" s="178"/>
    </row>
    <row r="2" spans="1:10" s="1" customFormat="1" ht="14.25"/>
    <row r="3" spans="1:10" s="4" customFormat="1" ht="26.25">
      <c r="A3" s="4" t="s">
        <v>5</v>
      </c>
    </row>
    <row r="4" spans="1:10" s="2" customFormat="1" ht="18">
      <c r="A4" s="2" t="s">
        <v>8</v>
      </c>
      <c r="J4" s="179" t="s">
        <v>430</v>
      </c>
    </row>
    <row r="5" spans="1:10" s="1" customFormat="1" ht="14.25">
      <c r="J5" s="180" t="s">
        <v>428</v>
      </c>
    </row>
    <row r="6" spans="1:10" s="3" customFormat="1" ht="18">
      <c r="A6" s="3" t="s">
        <v>111</v>
      </c>
      <c r="J6" s="116" t="str">
        <f>IF(Eingangsdaten!$E$21&lt;&gt;"",Eingangsdaten!$E$21,"")</f>
        <v/>
      </c>
    </row>
    <row r="7" spans="1:10" s="5" customFormat="1" thickBot="1">
      <c r="A7" s="177"/>
      <c r="J7" s="117" t="str">
        <f>IF(Eingangsdaten!$E$22&lt;&gt;"",Eingangsdaten!$E$22,IF(Eingangsdaten!$E$23&lt;&gt;"",Eingangsdaten!$E$23,""))</f>
        <v/>
      </c>
    </row>
    <row r="8" spans="1:10" s="6" customFormat="1">
      <c r="A8" s="8" t="s">
        <v>176</v>
      </c>
    </row>
    <row r="9" spans="1:10" s="6" customFormat="1" ht="91.5" customHeight="1">
      <c r="A9" s="193" t="s">
        <v>431</v>
      </c>
      <c r="B9" s="194"/>
      <c r="C9" s="194"/>
      <c r="D9" s="194"/>
      <c r="E9" s="194"/>
      <c r="F9" s="194"/>
      <c r="G9" s="194"/>
      <c r="H9" s="194"/>
      <c r="I9" s="194"/>
      <c r="J9" s="194"/>
    </row>
    <row r="10" spans="1:10" s="6" customFormat="1"/>
    <row r="11" spans="1:10" s="7" customFormat="1">
      <c r="A11" s="8" t="s">
        <v>175</v>
      </c>
    </row>
    <row r="12" spans="1:10" s="6" customFormat="1" ht="91.5" customHeight="1">
      <c r="A12" s="193" t="s">
        <v>361</v>
      </c>
      <c r="B12" s="194"/>
      <c r="C12" s="194"/>
      <c r="D12" s="194"/>
      <c r="E12" s="194"/>
      <c r="F12" s="194"/>
      <c r="G12" s="194"/>
      <c r="H12" s="194"/>
      <c r="I12" s="194"/>
      <c r="J12" s="194"/>
    </row>
    <row r="13" spans="1:10" s="6" customFormat="1"/>
    <row r="14" spans="1:10" s="6" customFormat="1">
      <c r="A14" s="8" t="s">
        <v>174</v>
      </c>
    </row>
    <row r="15" spans="1:10" s="6" customFormat="1" ht="78.75" customHeight="1">
      <c r="A15" s="193" t="s">
        <v>362</v>
      </c>
      <c r="B15" s="194"/>
      <c r="C15" s="194"/>
      <c r="D15" s="194"/>
      <c r="E15" s="194"/>
      <c r="F15" s="194"/>
      <c r="G15" s="194"/>
      <c r="H15" s="194"/>
      <c r="I15" s="194"/>
      <c r="J15" s="194"/>
    </row>
    <row r="16" spans="1:10" s="6" customFormat="1">
      <c r="A16" s="9"/>
      <c r="B16" s="9"/>
      <c r="C16" s="9"/>
      <c r="D16" s="9"/>
      <c r="E16" s="9"/>
      <c r="F16" s="9"/>
      <c r="G16" s="9"/>
      <c r="H16" s="9"/>
      <c r="I16" s="9"/>
      <c r="J16" s="9"/>
    </row>
    <row r="17" spans="1:10" s="6" customFormat="1">
      <c r="A17" s="10" t="s">
        <v>296</v>
      </c>
    </row>
    <row r="18" spans="1:10" s="6" customFormat="1" ht="41.25" customHeight="1">
      <c r="A18" s="193" t="s">
        <v>299</v>
      </c>
      <c r="B18" s="194"/>
      <c r="C18" s="194"/>
      <c r="D18" s="194"/>
      <c r="E18" s="194"/>
      <c r="F18" s="194"/>
      <c r="G18" s="194"/>
      <c r="H18" s="194"/>
      <c r="I18" s="194"/>
      <c r="J18" s="194"/>
    </row>
    <row r="19" spans="1:10" s="6" customFormat="1">
      <c r="A19" s="9"/>
      <c r="B19" s="9"/>
      <c r="C19" s="9"/>
      <c r="D19" s="9"/>
      <c r="E19" s="9"/>
      <c r="F19" s="9"/>
      <c r="G19" s="9"/>
      <c r="H19" s="9"/>
      <c r="I19" s="9"/>
      <c r="J19" s="9"/>
    </row>
    <row r="20" spans="1:10" s="6" customFormat="1">
      <c r="A20" s="10" t="s">
        <v>297</v>
      </c>
    </row>
    <row r="21" spans="1:10" s="6" customFormat="1" ht="53.25" customHeight="1">
      <c r="A21" s="193" t="s">
        <v>298</v>
      </c>
      <c r="B21" s="194"/>
      <c r="C21" s="194"/>
      <c r="D21" s="194"/>
      <c r="E21" s="194"/>
      <c r="F21" s="194"/>
      <c r="G21" s="194"/>
      <c r="H21" s="194"/>
      <c r="I21" s="194"/>
      <c r="J21" s="194"/>
    </row>
    <row r="22" spans="1:10" s="6" customFormat="1"/>
    <row r="23" spans="1:10" s="6" customFormat="1">
      <c r="A23" s="8" t="s">
        <v>178</v>
      </c>
    </row>
    <row r="24" spans="1:10" s="6" customFormat="1" ht="103.5" customHeight="1">
      <c r="A24" s="193" t="s">
        <v>432</v>
      </c>
      <c r="B24" s="194"/>
      <c r="C24" s="194"/>
      <c r="D24" s="194"/>
      <c r="E24" s="194"/>
      <c r="F24" s="194"/>
      <c r="G24" s="194"/>
      <c r="H24" s="194"/>
      <c r="I24" s="194"/>
      <c r="J24" s="194"/>
    </row>
    <row r="25" spans="1:10" s="6" customFormat="1"/>
    <row r="26" spans="1:10" s="6" customFormat="1">
      <c r="A26" s="8" t="s">
        <v>179</v>
      </c>
    </row>
    <row r="27" spans="1:10" s="6" customFormat="1" ht="52.5" customHeight="1">
      <c r="A27" s="193" t="s">
        <v>433</v>
      </c>
      <c r="B27" s="194"/>
      <c r="C27" s="194"/>
      <c r="D27" s="194"/>
      <c r="E27" s="194"/>
      <c r="F27" s="194"/>
      <c r="G27" s="194"/>
      <c r="H27" s="194"/>
      <c r="I27" s="194"/>
      <c r="J27" s="194"/>
    </row>
    <row r="28" spans="1:10" s="6" customFormat="1"/>
    <row r="29" spans="1:10" s="6" customFormat="1"/>
    <row r="30" spans="1:10" s="6" customFormat="1"/>
    <row r="31" spans="1:10" s="6" customFormat="1"/>
    <row r="32" spans="1:10" s="6" customFormat="1"/>
    <row r="33" s="6" customFormat="1"/>
    <row r="34" s="6" customFormat="1"/>
    <row r="35" s="6" customFormat="1"/>
    <row r="36" s="6" customFormat="1"/>
  </sheetData>
  <sheetProtection algorithmName="SHA-512" hashValue="W1QQj0/N9t5TKuiMC0lYxTF5LK1j0l/d1jSJUZ2EF3MCD6JYJ2beqHqBgAIcVU0d4Gfab8MSsYtK6obQkJE+5g==" saltValue="ASCrB1N1H0Q0LGbrCz8Gvw==" spinCount="100000" sheet="1" objects="1" scenarios="1"/>
  <mergeCells count="7">
    <mergeCell ref="A27:J27"/>
    <mergeCell ref="A9:J9"/>
    <mergeCell ref="A12:J12"/>
    <mergeCell ref="A15:J15"/>
    <mergeCell ref="A24:J24"/>
    <mergeCell ref="A18:J18"/>
    <mergeCell ref="A21:J21"/>
  </mergeCells>
  <phoneticPr fontId="26" type="noConversion"/>
  <pageMargins left="0.70866141732283472" right="0.70866141732283472" top="0.78740157480314965" bottom="0.78740157480314965"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0"/>
  <sheetViews>
    <sheetView topLeftCell="A88" zoomScaleNormal="100" workbookViewId="0">
      <selection activeCell="L111" sqref="L111"/>
    </sheetView>
  </sheetViews>
  <sheetFormatPr baseColWidth="10" defaultRowHeight="14.25"/>
  <cols>
    <col min="1" max="1" width="7.140625" style="38" customWidth="1"/>
    <col min="2" max="2" width="12" style="38" customWidth="1"/>
    <col min="3" max="10" width="11.7109375" style="38" customWidth="1"/>
    <col min="11" max="16384" width="11.42578125" style="38"/>
  </cols>
  <sheetData>
    <row r="1" spans="1:10" s="11" customFormat="1" ht="18">
      <c r="A1" s="11" t="s">
        <v>7</v>
      </c>
    </row>
    <row r="3" spans="1:10" s="12" customFormat="1" ht="26.25">
      <c r="A3" s="12" t="s">
        <v>5</v>
      </c>
    </row>
    <row r="4" spans="1:10" s="11" customFormat="1" ht="18">
      <c r="A4" s="11" t="s">
        <v>8</v>
      </c>
      <c r="J4" s="181" t="str">
        <f>Anleitung!J4</f>
        <v>Version 3.0</v>
      </c>
    </row>
    <row r="5" spans="1:10">
      <c r="J5" s="180" t="str">
        <f>Anleitung!J5</f>
        <v>Objekt:</v>
      </c>
    </row>
    <row r="6" spans="1:10" s="14" customFormat="1" ht="18">
      <c r="A6" s="14" t="s">
        <v>6</v>
      </c>
      <c r="J6" s="148" t="str">
        <f>Anleitung!J6</f>
        <v/>
      </c>
    </row>
    <row r="7" spans="1:10" s="15" customFormat="1" ht="15" thickBot="1">
      <c r="J7" s="117" t="str">
        <f>Anleitung!J7</f>
        <v/>
      </c>
    </row>
    <row r="8" spans="1:10" ht="15" customHeight="1">
      <c r="A8" s="20" t="s">
        <v>17</v>
      </c>
    </row>
    <row r="9" spans="1:10" ht="15" customHeight="1">
      <c r="B9" s="74" t="s">
        <v>18</v>
      </c>
      <c r="E9" s="213"/>
      <c r="F9" s="212"/>
      <c r="G9" s="212"/>
      <c r="H9" s="212"/>
      <c r="I9" s="212"/>
      <c r="J9" s="189"/>
    </row>
    <row r="10" spans="1:10" ht="15" customHeight="1">
      <c r="B10" s="74" t="s">
        <v>19</v>
      </c>
      <c r="E10" s="213"/>
      <c r="F10" s="212"/>
      <c r="G10" s="212"/>
      <c r="H10" s="212"/>
      <c r="I10" s="212"/>
      <c r="J10" s="189"/>
    </row>
    <row r="11" spans="1:10" ht="15" customHeight="1">
      <c r="B11" s="74" t="s">
        <v>2</v>
      </c>
      <c r="E11" s="213"/>
      <c r="F11" s="212"/>
      <c r="G11" s="212"/>
      <c r="H11" s="212"/>
      <c r="I11" s="212"/>
      <c r="J11" s="189"/>
    </row>
    <row r="12" spans="1:10" ht="15" customHeight="1">
      <c r="B12" s="74" t="s">
        <v>3</v>
      </c>
      <c r="E12" s="213"/>
      <c r="F12" s="212"/>
      <c r="G12" s="212"/>
      <c r="H12" s="212"/>
      <c r="I12" s="212"/>
      <c r="J12" s="189"/>
    </row>
    <row r="13" spans="1:10" ht="15" customHeight="1">
      <c r="B13" s="74" t="s">
        <v>89</v>
      </c>
      <c r="E13" s="213"/>
      <c r="F13" s="212"/>
      <c r="G13" s="212"/>
      <c r="H13" s="212"/>
      <c r="I13" s="212"/>
      <c r="J13" s="189"/>
    </row>
    <row r="14" spans="1:10" ht="15" customHeight="1">
      <c r="B14" s="74" t="s">
        <v>20</v>
      </c>
      <c r="E14" s="213"/>
      <c r="F14" s="212"/>
      <c r="G14" s="212"/>
      <c r="H14" s="212"/>
      <c r="I14" s="212"/>
      <c r="J14" s="189"/>
    </row>
    <row r="15" spans="1:10" s="75" customFormat="1" ht="15" customHeight="1"/>
    <row r="16" spans="1:10" s="75" customFormat="1" ht="15" customHeight="1">
      <c r="B16" s="74"/>
      <c r="E16" s="76"/>
      <c r="F16" s="76"/>
      <c r="G16" s="76"/>
      <c r="H16" s="76"/>
      <c r="I16" s="76"/>
    </row>
    <row r="17" spans="1:10" s="75" customFormat="1" ht="30" customHeight="1">
      <c r="B17" s="188"/>
      <c r="C17" s="189"/>
      <c r="D17" s="118"/>
      <c r="E17" s="216"/>
      <c r="F17" s="217"/>
      <c r="G17" s="217"/>
      <c r="H17" s="217"/>
      <c r="I17" s="217"/>
      <c r="J17" s="218"/>
    </row>
    <row r="18" spans="1:10" s="75" customFormat="1" ht="15" customHeight="1">
      <c r="B18" s="74" t="s">
        <v>301</v>
      </c>
      <c r="D18" s="74" t="s">
        <v>300</v>
      </c>
      <c r="E18" s="74"/>
      <c r="G18" s="74"/>
      <c r="H18" s="74"/>
      <c r="I18" s="104"/>
      <c r="J18" s="104" t="s">
        <v>56</v>
      </c>
    </row>
    <row r="19" spans="1:10" s="55" customFormat="1" ht="15" customHeight="1"/>
    <row r="20" spans="1:10" s="20" customFormat="1" ht="15" customHeight="1">
      <c r="A20" s="20" t="s">
        <v>4</v>
      </c>
    </row>
    <row r="21" spans="1:10" s="77" customFormat="1" ht="15" customHeight="1">
      <c r="A21" s="74"/>
      <c r="B21" s="74" t="s">
        <v>1</v>
      </c>
      <c r="E21" s="213"/>
      <c r="F21" s="212"/>
      <c r="G21" s="212"/>
      <c r="H21" s="212"/>
      <c r="I21" s="212"/>
      <c r="J21" s="189"/>
    </row>
    <row r="22" spans="1:10" s="77" customFormat="1" ht="15" customHeight="1">
      <c r="A22" s="74"/>
      <c r="B22" s="74" t="s">
        <v>2</v>
      </c>
      <c r="E22" s="213"/>
      <c r="F22" s="212"/>
      <c r="G22" s="212"/>
      <c r="H22" s="212"/>
      <c r="I22" s="212"/>
      <c r="J22" s="189"/>
    </row>
    <row r="23" spans="1:10" s="77" customFormat="1" ht="15" customHeight="1">
      <c r="A23" s="74"/>
      <c r="B23" s="74" t="s">
        <v>91</v>
      </c>
      <c r="E23" s="213"/>
      <c r="F23" s="212"/>
      <c r="G23" s="212"/>
      <c r="H23" s="212"/>
      <c r="I23" s="212"/>
      <c r="J23" s="189"/>
    </row>
    <row r="24" spans="1:10" s="77" customFormat="1" ht="15" customHeight="1">
      <c r="B24" s="74" t="s">
        <v>3</v>
      </c>
      <c r="E24" s="213"/>
      <c r="F24" s="212"/>
      <c r="G24" s="212"/>
      <c r="H24" s="212"/>
      <c r="I24" s="212"/>
      <c r="J24" s="189"/>
    </row>
    <row r="25" spans="1:10" s="77" customFormat="1" ht="15" customHeight="1">
      <c r="B25" s="74"/>
    </row>
    <row r="26" spans="1:10" s="77" customFormat="1" ht="15" customHeight="1">
      <c r="A26" s="20" t="s">
        <v>14</v>
      </c>
      <c r="B26" s="74"/>
    </row>
    <row r="27" spans="1:10" s="77" customFormat="1" ht="15" customHeight="1">
      <c r="B27" s="74" t="s">
        <v>132</v>
      </c>
      <c r="E27" s="213"/>
      <c r="F27" s="212"/>
      <c r="G27" s="212"/>
      <c r="H27" s="212"/>
      <c r="I27" s="212"/>
      <c r="J27" s="189"/>
    </row>
    <row r="28" spans="1:10" s="77" customFormat="1" ht="15" customHeight="1">
      <c r="B28" s="74" t="s">
        <v>92</v>
      </c>
      <c r="E28" s="188"/>
      <c r="F28" s="212"/>
      <c r="G28" s="212"/>
      <c r="H28" s="212"/>
      <c r="I28" s="212"/>
      <c r="J28" s="189"/>
    </row>
    <row r="29" spans="1:10" s="77" customFormat="1" ht="15" customHeight="1">
      <c r="B29" s="74"/>
    </row>
    <row r="30" spans="1:10" s="20" customFormat="1" ht="15" customHeight="1">
      <c r="A30" s="20" t="s">
        <v>0</v>
      </c>
      <c r="E30" s="74" t="s">
        <v>11</v>
      </c>
      <c r="G30" s="74" t="s">
        <v>12</v>
      </c>
      <c r="I30" s="74" t="s">
        <v>13</v>
      </c>
    </row>
    <row r="31" spans="1:10" s="77" customFormat="1" ht="15" customHeight="1">
      <c r="B31" s="74" t="s">
        <v>75</v>
      </c>
      <c r="E31" s="90"/>
      <c r="F31" s="77" t="s">
        <v>21</v>
      </c>
      <c r="G31" s="90"/>
      <c r="H31" s="77" t="s">
        <v>22</v>
      </c>
      <c r="I31" s="78" t="str">
        <f>IF(E31+G31&gt;0,E31+G31,"")</f>
        <v/>
      </c>
      <c r="J31" s="77" t="s">
        <v>9</v>
      </c>
    </row>
    <row r="32" spans="1:10" s="77" customFormat="1" ht="15" customHeight="1">
      <c r="B32" s="74" t="s">
        <v>69</v>
      </c>
      <c r="E32" s="90"/>
      <c r="F32" s="77" t="s">
        <v>10</v>
      </c>
      <c r="G32" s="90"/>
      <c r="H32" s="77" t="s">
        <v>10</v>
      </c>
      <c r="I32" s="78" t="str">
        <f>IF(E32+G32&gt;0,E32+G32,"")</f>
        <v/>
      </c>
      <c r="J32" s="77" t="s">
        <v>10</v>
      </c>
    </row>
    <row r="33" spans="1:10" s="77" customFormat="1" ht="15" customHeight="1">
      <c r="B33" s="74" t="s">
        <v>70</v>
      </c>
      <c r="E33" s="90"/>
      <c r="F33" s="77" t="s">
        <v>10</v>
      </c>
      <c r="G33" s="90"/>
      <c r="H33" s="77" t="s">
        <v>10</v>
      </c>
      <c r="I33" s="78" t="str">
        <f>IF(E33+G33&gt;0,E33+G33,"")</f>
        <v/>
      </c>
      <c r="J33" s="77" t="s">
        <v>10</v>
      </c>
    </row>
    <row r="34" spans="1:10" s="77" customFormat="1" ht="15" customHeight="1">
      <c r="A34" s="74"/>
      <c r="B34" s="74" t="s">
        <v>73</v>
      </c>
      <c r="E34" s="90"/>
      <c r="F34" s="77" t="s">
        <v>9</v>
      </c>
      <c r="G34" s="90"/>
      <c r="H34" s="77" t="s">
        <v>9</v>
      </c>
      <c r="I34" s="78" t="str">
        <f>IF(E34+G34&gt;0,E34+G34,"")</f>
        <v/>
      </c>
      <c r="J34" s="77" t="s">
        <v>9</v>
      </c>
    </row>
    <row r="35" spans="1:10" s="76" customFormat="1" ht="15" customHeight="1">
      <c r="B35" s="79" t="s">
        <v>72</v>
      </c>
      <c r="E35" s="80" t="str">
        <f>IF((AND(E33&gt;0,E34&gt;0)),E34/E33,"")</f>
        <v/>
      </c>
      <c r="F35" s="76" t="s">
        <v>74</v>
      </c>
      <c r="G35" s="80" t="str">
        <f>IF((AND(G33&gt;0,G34&gt;0)),G34/G33,"")</f>
        <v/>
      </c>
      <c r="H35" s="76" t="s">
        <v>74</v>
      </c>
      <c r="I35" s="80" t="str">
        <f>IF((AND(I33&lt;&gt;"",I34&lt;&gt;"")),I34/I33,"")</f>
        <v/>
      </c>
      <c r="J35" s="76" t="s">
        <v>74</v>
      </c>
    </row>
    <row r="36" spans="1:10" s="77" customFormat="1" ht="15" customHeight="1">
      <c r="A36" s="74"/>
      <c r="B36" s="74" t="s">
        <v>71</v>
      </c>
      <c r="E36" s="90"/>
      <c r="F36" s="77" t="s">
        <v>9</v>
      </c>
      <c r="G36" s="90"/>
      <c r="H36" s="77" t="s">
        <v>9</v>
      </c>
      <c r="I36" s="78" t="str">
        <f>IF(E36+G36&gt;0,E36+G36,"")</f>
        <v/>
      </c>
      <c r="J36" s="77" t="s">
        <v>9</v>
      </c>
    </row>
    <row r="37" spans="1:10" s="77" customFormat="1" ht="15" customHeight="1">
      <c r="B37" s="77" t="s">
        <v>105</v>
      </c>
      <c r="E37" s="81" t="str">
        <f>IF((AND(E34&gt;0,E36&gt;0)),E36/E34,"")</f>
        <v/>
      </c>
      <c r="G37" s="81" t="str">
        <f>IF((AND(G34&gt;0,G36&gt;0)),G36/G34,"")</f>
        <v/>
      </c>
      <c r="I37" s="81" t="str">
        <f>IF((AND(I34&lt;&gt;"",I36&lt;&gt;"")),I36/I34,"")</f>
        <v/>
      </c>
    </row>
    <row r="38" spans="1:10" s="77" customFormat="1" ht="15" customHeight="1">
      <c r="E38" s="81"/>
      <c r="G38" s="81"/>
      <c r="I38" s="81"/>
    </row>
    <row r="39" spans="1:10" s="20" customFormat="1" ht="15" customHeight="1">
      <c r="A39" s="20" t="s">
        <v>96</v>
      </c>
      <c r="E39" s="74" t="s">
        <v>11</v>
      </c>
      <c r="G39" s="74" t="s">
        <v>12</v>
      </c>
      <c r="I39" s="74" t="s">
        <v>13</v>
      </c>
    </row>
    <row r="40" spans="1:10" s="77" customFormat="1" ht="15" customHeight="1">
      <c r="B40" s="82" t="s">
        <v>215</v>
      </c>
      <c r="E40" s="91"/>
      <c r="F40" s="77" t="s">
        <v>77</v>
      </c>
      <c r="G40" s="91"/>
      <c r="H40" s="77" t="s">
        <v>77</v>
      </c>
      <c r="I40" s="91"/>
      <c r="J40" s="77" t="s">
        <v>77</v>
      </c>
    </row>
    <row r="41" spans="1:10" s="77" customFormat="1" ht="15" customHeight="1">
      <c r="B41" s="76" t="s">
        <v>115</v>
      </c>
      <c r="E41" s="92"/>
      <c r="F41" s="77" t="s">
        <v>116</v>
      </c>
      <c r="G41" s="92"/>
      <c r="H41" s="77" t="s">
        <v>116</v>
      </c>
      <c r="I41" s="92"/>
      <c r="J41" s="77" t="s">
        <v>116</v>
      </c>
    </row>
    <row r="42" spans="1:10" s="77" customFormat="1" ht="15" customHeight="1">
      <c r="B42" s="82" t="s">
        <v>194</v>
      </c>
      <c r="E42" s="80"/>
      <c r="F42" s="76"/>
      <c r="G42" s="80"/>
      <c r="H42" s="76"/>
      <c r="I42" s="92"/>
      <c r="J42" s="76" t="s">
        <v>128</v>
      </c>
    </row>
    <row r="43" spans="1:10" s="77" customFormat="1" ht="15" customHeight="1">
      <c r="B43" s="76" t="s">
        <v>106</v>
      </c>
      <c r="E43" s="200"/>
      <c r="F43" s="201"/>
      <c r="G43" s="195"/>
      <c r="H43" s="189"/>
      <c r="I43" s="83"/>
      <c r="J43" s="76"/>
    </row>
    <row r="44" spans="1:10" s="77" customFormat="1" ht="15" customHeight="1">
      <c r="B44" s="82" t="s">
        <v>283</v>
      </c>
      <c r="E44" s="80"/>
      <c r="G44" s="80"/>
      <c r="I44" s="200"/>
      <c r="J44" s="201"/>
    </row>
    <row r="45" spans="1:10" s="77" customFormat="1" ht="15" customHeight="1">
      <c r="B45" s="82" t="s">
        <v>285</v>
      </c>
      <c r="E45" s="80"/>
      <c r="G45" s="80"/>
      <c r="I45" s="200"/>
      <c r="J45" s="201"/>
    </row>
    <row r="46" spans="1:10" s="77" customFormat="1" ht="15" customHeight="1">
      <c r="B46" s="76"/>
      <c r="E46" s="83"/>
      <c r="F46" s="76"/>
      <c r="G46" s="83"/>
      <c r="I46" s="83"/>
      <c r="J46" s="76"/>
    </row>
    <row r="47" spans="1:10" s="77" customFormat="1" ht="15" customHeight="1">
      <c r="A47" s="207" t="s">
        <v>349</v>
      </c>
      <c r="B47" s="208"/>
      <c r="C47" s="208"/>
      <c r="E47" s="83"/>
      <c r="F47" s="76"/>
      <c r="G47" s="83"/>
      <c r="I47" s="83"/>
      <c r="J47" s="76"/>
    </row>
    <row r="48" spans="1:10" s="77" customFormat="1" ht="15" customHeight="1">
      <c r="A48" s="38"/>
      <c r="B48" s="76" t="s">
        <v>130</v>
      </c>
      <c r="E48" s="83"/>
      <c r="F48" s="82" t="s">
        <v>192</v>
      </c>
      <c r="G48" s="83" t="s">
        <v>119</v>
      </c>
      <c r="I48" s="83" t="s">
        <v>120</v>
      </c>
      <c r="J48" s="76"/>
    </row>
    <row r="49" spans="2:10" s="77" customFormat="1" ht="15" customHeight="1">
      <c r="B49" s="76" t="s">
        <v>117</v>
      </c>
      <c r="E49" s="83"/>
      <c r="F49" s="90"/>
      <c r="G49" s="91"/>
      <c r="H49" s="76" t="s">
        <v>77</v>
      </c>
      <c r="I49" s="91"/>
      <c r="J49" s="76" t="s">
        <v>77</v>
      </c>
    </row>
    <row r="50" spans="2:10" s="77" customFormat="1" ht="15" customHeight="1">
      <c r="B50" s="76" t="s">
        <v>127</v>
      </c>
      <c r="E50" s="83"/>
      <c r="F50" s="90"/>
      <c r="G50" s="91"/>
      <c r="H50" s="76" t="s">
        <v>77</v>
      </c>
      <c r="I50" s="91"/>
      <c r="J50" s="76" t="s">
        <v>77</v>
      </c>
    </row>
    <row r="51" spans="2:10" s="77" customFormat="1" ht="15" customHeight="1">
      <c r="B51" s="76" t="s">
        <v>118</v>
      </c>
      <c r="E51" s="83"/>
      <c r="F51" s="90"/>
      <c r="G51" s="91"/>
      <c r="H51" s="76" t="s">
        <v>77</v>
      </c>
      <c r="I51" s="91"/>
      <c r="J51" s="76" t="s">
        <v>77</v>
      </c>
    </row>
    <row r="52" spans="2:10" s="77" customFormat="1" ht="15" customHeight="1">
      <c r="B52" s="76" t="s">
        <v>121</v>
      </c>
      <c r="E52" s="83"/>
      <c r="F52" s="90"/>
      <c r="G52" s="91"/>
      <c r="H52" s="76" t="s">
        <v>77</v>
      </c>
      <c r="I52" s="91"/>
      <c r="J52" s="76" t="s">
        <v>77</v>
      </c>
    </row>
    <row r="53" spans="2:10" s="77" customFormat="1" ht="15" customHeight="1">
      <c r="B53" s="76"/>
      <c r="E53" s="121" t="s">
        <v>195</v>
      </c>
      <c r="F53" s="78">
        <f>SUM(F49:F52)</f>
        <v>0</v>
      </c>
      <c r="G53" s="83"/>
      <c r="I53" s="83"/>
      <c r="J53" s="76"/>
    </row>
    <row r="54" spans="2:10" s="77" customFormat="1" ht="15" customHeight="1">
      <c r="B54" s="76" t="s">
        <v>131</v>
      </c>
      <c r="D54" s="82" t="s">
        <v>192</v>
      </c>
      <c r="E54" s="83" t="s">
        <v>129</v>
      </c>
      <c r="F54" s="76"/>
      <c r="G54" s="83" t="s">
        <v>119</v>
      </c>
      <c r="I54" s="83" t="s">
        <v>120</v>
      </c>
      <c r="J54" s="76"/>
    </row>
    <row r="55" spans="2:10" s="77" customFormat="1" ht="15" customHeight="1">
      <c r="B55" s="76" t="s">
        <v>122</v>
      </c>
      <c r="D55" s="90"/>
      <c r="E55" s="92"/>
      <c r="F55" s="76" t="s">
        <v>128</v>
      </c>
      <c r="G55" s="91"/>
      <c r="H55" s="76" t="s">
        <v>77</v>
      </c>
      <c r="I55" s="91"/>
      <c r="J55" s="76" t="s">
        <v>77</v>
      </c>
    </row>
    <row r="56" spans="2:10" s="77" customFormat="1" ht="15" customHeight="1">
      <c r="B56" s="76" t="s">
        <v>123</v>
      </c>
      <c r="D56" s="90"/>
      <c r="E56" s="92"/>
      <c r="F56" s="76" t="s">
        <v>128</v>
      </c>
      <c r="G56" s="91"/>
      <c r="H56" s="76" t="s">
        <v>77</v>
      </c>
      <c r="I56" s="91"/>
      <c r="J56" s="76" t="s">
        <v>77</v>
      </c>
    </row>
    <row r="57" spans="2:10" s="77" customFormat="1" ht="15" customHeight="1">
      <c r="B57" s="76" t="s">
        <v>124</v>
      </c>
      <c r="D57" s="90"/>
      <c r="E57" s="92"/>
      <c r="F57" s="76" t="s">
        <v>128</v>
      </c>
      <c r="G57" s="91"/>
      <c r="H57" s="76" t="s">
        <v>77</v>
      </c>
      <c r="I57" s="91"/>
      <c r="J57" s="76" t="s">
        <v>77</v>
      </c>
    </row>
    <row r="58" spans="2:10" s="77" customFormat="1" ht="15" customHeight="1">
      <c r="B58" s="76" t="s">
        <v>125</v>
      </c>
      <c r="D58" s="90"/>
      <c r="E58" s="92"/>
      <c r="F58" s="76" t="s">
        <v>128</v>
      </c>
      <c r="G58" s="91"/>
      <c r="H58" s="76" t="s">
        <v>77</v>
      </c>
      <c r="I58" s="91"/>
      <c r="J58" s="76" t="s">
        <v>77</v>
      </c>
    </row>
    <row r="59" spans="2:10" s="77" customFormat="1" ht="15" customHeight="1">
      <c r="B59" s="76" t="s">
        <v>126</v>
      </c>
      <c r="D59" s="90"/>
      <c r="E59" s="92"/>
      <c r="F59" s="76" t="s">
        <v>128</v>
      </c>
      <c r="G59" s="91"/>
      <c r="H59" s="76" t="s">
        <v>77</v>
      </c>
      <c r="I59" s="91"/>
      <c r="J59" s="76" t="s">
        <v>77</v>
      </c>
    </row>
    <row r="60" spans="2:10" s="77" customFormat="1" ht="15" customHeight="1">
      <c r="B60" s="76" t="s">
        <v>133</v>
      </c>
      <c r="D60" s="90"/>
      <c r="E60" s="92"/>
      <c r="F60" s="76" t="s">
        <v>128</v>
      </c>
      <c r="G60" s="91"/>
      <c r="H60" s="76" t="s">
        <v>77</v>
      </c>
      <c r="I60" s="91"/>
      <c r="J60" s="76" t="s">
        <v>77</v>
      </c>
    </row>
    <row r="61" spans="2:10" s="77" customFormat="1" ht="15" customHeight="1">
      <c r="B61" s="76"/>
      <c r="C61" s="122" t="s">
        <v>195</v>
      </c>
      <c r="D61" s="78">
        <f>SUM(D55:D60)</f>
        <v>0</v>
      </c>
      <c r="E61" s="80"/>
      <c r="F61" s="76"/>
      <c r="G61" s="83"/>
      <c r="H61" s="76"/>
      <c r="I61" s="83"/>
      <c r="J61" s="76"/>
    </row>
    <row r="62" spans="2:10" s="77" customFormat="1" ht="15" customHeight="1">
      <c r="B62" s="76" t="s">
        <v>177</v>
      </c>
      <c r="D62" s="213"/>
      <c r="E62" s="212"/>
      <c r="F62" s="212"/>
      <c r="G62" s="212"/>
      <c r="H62" s="212"/>
      <c r="I62" s="212"/>
      <c r="J62" s="189"/>
    </row>
    <row r="63" spans="2:10" s="77" customFormat="1" ht="15" customHeight="1">
      <c r="B63" s="120" t="str">
        <f>IF(I34&lt;&gt;"",IF(AND(I34*0.98&lt;=(F53+D61),(F53+D61)&lt;=I34*1.02),"","Fehlermeldung: Summe der Bauteilflächen entspricht nicht der wärmeübertragenden Hüllfläche (2% Toleranz) !"),"")</f>
        <v/>
      </c>
    </row>
    <row r="64" spans="2:10" s="77" customFormat="1" ht="15" customHeight="1">
      <c r="B64" s="120"/>
    </row>
    <row r="65" spans="1:11" s="86" customFormat="1" ht="30" customHeight="1">
      <c r="A65" s="196" t="s">
        <v>104</v>
      </c>
      <c r="B65" s="197"/>
      <c r="C65" s="203" t="s">
        <v>274</v>
      </c>
      <c r="D65" s="197"/>
      <c r="E65" s="203" t="s">
        <v>250</v>
      </c>
      <c r="F65" s="197"/>
      <c r="G65" s="85" t="s">
        <v>184</v>
      </c>
      <c r="H65" s="85" t="s">
        <v>23</v>
      </c>
      <c r="I65" s="85" t="s">
        <v>107</v>
      </c>
      <c r="J65" s="85" t="s">
        <v>108</v>
      </c>
      <c r="K65" s="85"/>
    </row>
    <row r="66" spans="1:11" s="86" customFormat="1" ht="15" customHeight="1">
      <c r="B66" s="87" t="s">
        <v>202</v>
      </c>
      <c r="C66" s="198"/>
      <c r="D66" s="199"/>
      <c r="E66" s="206"/>
      <c r="F66" s="189"/>
      <c r="G66" s="94"/>
      <c r="H66" s="94"/>
      <c r="I66" s="94"/>
      <c r="J66" s="94"/>
    </row>
    <row r="67" spans="1:11" s="86" customFormat="1" ht="15" customHeight="1">
      <c r="B67" s="87" t="s">
        <v>203</v>
      </c>
      <c r="C67" s="198"/>
      <c r="D67" s="199"/>
      <c r="E67" s="206"/>
      <c r="F67" s="189"/>
      <c r="G67" s="94"/>
      <c r="H67" s="94"/>
      <c r="I67" s="94"/>
      <c r="J67" s="94"/>
    </row>
    <row r="68" spans="1:11" s="86" customFormat="1" ht="15" customHeight="1">
      <c r="B68" s="87" t="s">
        <v>204</v>
      </c>
      <c r="C68" s="198"/>
      <c r="D68" s="199"/>
      <c r="E68" s="206"/>
      <c r="F68" s="189"/>
      <c r="G68" s="94"/>
      <c r="H68" s="94"/>
      <c r="I68" s="94"/>
      <c r="J68" s="94"/>
    </row>
    <row r="69" spans="1:11" s="86" customFormat="1" ht="15" customHeight="1">
      <c r="B69" s="87" t="s">
        <v>205</v>
      </c>
      <c r="C69" s="198"/>
      <c r="D69" s="199"/>
      <c r="E69" s="206"/>
      <c r="F69" s="189"/>
      <c r="G69" s="94"/>
      <c r="H69" s="94"/>
      <c r="I69" s="94"/>
      <c r="J69" s="94"/>
    </row>
    <row r="70" spans="1:11" s="86" customFormat="1" ht="15" customHeight="1">
      <c r="B70" s="87" t="s">
        <v>206</v>
      </c>
      <c r="C70" s="198"/>
      <c r="D70" s="199"/>
      <c r="E70" s="206"/>
      <c r="F70" s="189"/>
      <c r="G70" s="94"/>
      <c r="H70" s="94"/>
      <c r="I70" s="94"/>
      <c r="J70" s="94"/>
    </row>
    <row r="71" spans="1:11" s="86" customFormat="1" ht="15" customHeight="1">
      <c r="B71" s="87" t="s">
        <v>207</v>
      </c>
      <c r="C71" s="198"/>
      <c r="D71" s="199"/>
      <c r="E71" s="206"/>
      <c r="F71" s="189"/>
      <c r="G71" s="94"/>
      <c r="H71" s="94"/>
      <c r="I71" s="94"/>
      <c r="J71" s="94"/>
    </row>
    <row r="72" spans="1:11" s="86" customFormat="1" ht="15" customHeight="1">
      <c r="B72" s="87" t="s">
        <v>208</v>
      </c>
      <c r="C72" s="198"/>
      <c r="D72" s="199"/>
      <c r="E72" s="206"/>
      <c r="F72" s="189"/>
      <c r="G72" s="94"/>
      <c r="H72" s="94"/>
      <c r="I72" s="94"/>
      <c r="J72" s="94"/>
    </row>
    <row r="73" spans="1:11" s="86" customFormat="1" ht="15" customHeight="1">
      <c r="B73" s="87" t="s">
        <v>209</v>
      </c>
      <c r="C73" s="198"/>
      <c r="D73" s="199"/>
      <c r="E73" s="206"/>
      <c r="F73" s="189"/>
      <c r="G73" s="94"/>
      <c r="H73" s="94"/>
      <c r="I73" s="94"/>
      <c r="J73" s="94"/>
    </row>
    <row r="74" spans="1:11" s="86" customFormat="1" ht="15" customHeight="1">
      <c r="B74" s="87" t="s">
        <v>218</v>
      </c>
      <c r="C74" s="188" t="s">
        <v>240</v>
      </c>
      <c r="D74" s="202"/>
      <c r="E74" s="188" t="s">
        <v>251</v>
      </c>
      <c r="F74" s="189"/>
      <c r="G74" s="188" t="s">
        <v>357</v>
      </c>
      <c r="H74" s="189"/>
      <c r="I74" s="189"/>
      <c r="J74" s="189"/>
    </row>
    <row r="75" spans="1:11" s="86" customFormat="1" ht="15" customHeight="1">
      <c r="B75" s="87" t="s">
        <v>218</v>
      </c>
      <c r="C75" s="188" t="s">
        <v>241</v>
      </c>
      <c r="D75" s="202"/>
      <c r="E75" s="188" t="s">
        <v>252</v>
      </c>
      <c r="F75" s="189"/>
      <c r="G75" s="188" t="s">
        <v>357</v>
      </c>
      <c r="H75" s="189"/>
      <c r="I75" s="189"/>
      <c r="J75" s="189"/>
    </row>
    <row r="76" spans="1:11" s="86" customFormat="1">
      <c r="B76" s="79"/>
      <c r="E76" s="76"/>
      <c r="F76" s="76"/>
      <c r="G76" s="76"/>
      <c r="H76" s="76"/>
      <c r="I76" s="76"/>
    </row>
    <row r="77" spans="1:11" ht="30" customHeight="1">
      <c r="A77" s="196" t="s">
        <v>112</v>
      </c>
      <c r="B77" s="197"/>
      <c r="C77" s="203" t="s">
        <v>274</v>
      </c>
      <c r="D77" s="197"/>
      <c r="E77" s="203" t="s">
        <v>250</v>
      </c>
      <c r="F77" s="197"/>
      <c r="G77" s="85"/>
      <c r="I77" s="203" t="s">
        <v>113</v>
      </c>
      <c r="J77" s="197"/>
    </row>
    <row r="78" spans="1:11" ht="15">
      <c r="A78" s="84"/>
      <c r="B78" s="87" t="s">
        <v>210</v>
      </c>
      <c r="C78" s="198"/>
      <c r="D78" s="199"/>
      <c r="E78" s="206"/>
      <c r="F78" s="189"/>
      <c r="H78" s="87" t="s">
        <v>134</v>
      </c>
      <c r="I78" s="204"/>
      <c r="J78" s="205"/>
    </row>
    <row r="79" spans="1:11" ht="15">
      <c r="A79" s="84"/>
      <c r="B79" s="87" t="s">
        <v>211</v>
      </c>
      <c r="C79" s="198"/>
      <c r="D79" s="199"/>
      <c r="E79" s="206"/>
      <c r="F79" s="189"/>
      <c r="H79" s="87" t="s">
        <v>135</v>
      </c>
      <c r="I79" s="204"/>
      <c r="J79" s="205"/>
    </row>
    <row r="80" spans="1:11" ht="15">
      <c r="A80" s="84"/>
      <c r="B80" s="87" t="s">
        <v>212</v>
      </c>
      <c r="C80" s="198"/>
      <c r="D80" s="199"/>
      <c r="E80" s="206"/>
      <c r="F80" s="189"/>
      <c r="H80" s="87" t="s">
        <v>136</v>
      </c>
      <c r="I80" s="204"/>
      <c r="J80" s="205"/>
    </row>
    <row r="81" spans="1:11" ht="15">
      <c r="A81" s="84"/>
      <c r="B81" s="87" t="s">
        <v>213</v>
      </c>
      <c r="C81" s="198"/>
      <c r="D81" s="199"/>
      <c r="E81" s="206"/>
      <c r="F81" s="189"/>
      <c r="H81" s="87" t="s">
        <v>144</v>
      </c>
      <c r="I81" s="204"/>
      <c r="J81" s="205"/>
    </row>
    <row r="82" spans="1:11" ht="15">
      <c r="A82" s="84"/>
      <c r="B82" s="87" t="s">
        <v>214</v>
      </c>
      <c r="C82" s="198"/>
      <c r="D82" s="199"/>
      <c r="E82" s="206"/>
      <c r="F82" s="189"/>
      <c r="H82" s="87" t="s">
        <v>145</v>
      </c>
      <c r="I82" s="204"/>
      <c r="J82" s="205"/>
    </row>
    <row r="83" spans="1:11" ht="15">
      <c r="A83" s="84"/>
      <c r="B83" s="87" t="s">
        <v>218</v>
      </c>
      <c r="C83" s="188" t="s">
        <v>242</v>
      </c>
      <c r="D83" s="202"/>
      <c r="E83" s="188" t="s">
        <v>357</v>
      </c>
      <c r="F83" s="202"/>
      <c r="G83" s="86"/>
      <c r="H83" s="87" t="s">
        <v>218</v>
      </c>
      <c r="I83" s="188" t="s">
        <v>244</v>
      </c>
      <c r="J83" s="202"/>
    </row>
    <row r="84" spans="1:11" ht="15">
      <c r="A84" s="84"/>
      <c r="B84" s="87" t="s">
        <v>218</v>
      </c>
      <c r="C84" s="188" t="s">
        <v>243</v>
      </c>
      <c r="D84" s="202"/>
      <c r="E84" s="188" t="s">
        <v>357</v>
      </c>
      <c r="F84" s="202"/>
      <c r="G84" s="86"/>
      <c r="H84" s="87" t="s">
        <v>218</v>
      </c>
      <c r="I84" s="188" t="s">
        <v>256</v>
      </c>
      <c r="J84" s="202"/>
    </row>
    <row r="86" spans="1:11" s="86" customFormat="1" ht="30" customHeight="1">
      <c r="A86" s="196" t="s">
        <v>137</v>
      </c>
      <c r="B86" s="197"/>
      <c r="C86" s="203" t="s">
        <v>262</v>
      </c>
      <c r="D86" s="197"/>
      <c r="E86" s="85" t="s">
        <v>109</v>
      </c>
      <c r="F86" s="85" t="s">
        <v>140</v>
      </c>
      <c r="G86" s="85" t="s">
        <v>141</v>
      </c>
      <c r="H86" s="85" t="s">
        <v>142</v>
      </c>
      <c r="I86" s="85" t="s">
        <v>187</v>
      </c>
      <c r="J86" s="85" t="s">
        <v>188</v>
      </c>
      <c r="K86" s="85"/>
    </row>
    <row r="87" spans="1:11">
      <c r="B87" s="87" t="s">
        <v>143</v>
      </c>
      <c r="C87" s="198"/>
      <c r="D87" s="199"/>
      <c r="E87" s="93"/>
      <c r="F87" s="94"/>
      <c r="G87" s="94"/>
      <c r="H87" s="94"/>
      <c r="I87" s="94"/>
      <c r="J87" s="94"/>
    </row>
    <row r="88" spans="1:11">
      <c r="B88" s="87" t="s">
        <v>146</v>
      </c>
      <c r="C88" s="198"/>
      <c r="D88" s="199"/>
      <c r="E88" s="93"/>
      <c r="F88" s="94"/>
      <c r="G88" s="94"/>
      <c r="H88" s="94"/>
      <c r="I88" s="94"/>
      <c r="J88" s="94"/>
    </row>
    <row r="89" spans="1:11">
      <c r="B89" s="87" t="s">
        <v>147</v>
      </c>
      <c r="C89" s="198"/>
      <c r="D89" s="199"/>
      <c r="E89" s="93"/>
      <c r="F89" s="94"/>
      <c r="G89" s="94"/>
      <c r="H89" s="94"/>
      <c r="I89" s="94"/>
      <c r="J89" s="94"/>
    </row>
    <row r="90" spans="1:11">
      <c r="B90" s="87" t="s">
        <v>148</v>
      </c>
      <c r="C90" s="198"/>
      <c r="D90" s="199"/>
      <c r="E90" s="93"/>
      <c r="F90" s="94"/>
      <c r="G90" s="94"/>
      <c r="H90" s="94"/>
      <c r="I90" s="94"/>
      <c r="J90" s="94"/>
    </row>
    <row r="91" spans="1:11">
      <c r="B91" s="87" t="s">
        <v>149</v>
      </c>
      <c r="C91" s="198"/>
      <c r="D91" s="199"/>
      <c r="E91" s="93"/>
      <c r="F91" s="94"/>
      <c r="G91" s="94"/>
      <c r="H91" s="94"/>
      <c r="I91" s="94"/>
      <c r="J91" s="94"/>
    </row>
    <row r="92" spans="1:11">
      <c r="B92" s="87" t="s">
        <v>150</v>
      </c>
      <c r="C92" s="198"/>
      <c r="D92" s="199"/>
      <c r="E92" s="93"/>
      <c r="F92" s="94"/>
      <c r="G92" s="94"/>
      <c r="H92" s="94"/>
      <c r="I92" s="94"/>
      <c r="J92" s="94"/>
    </row>
    <row r="93" spans="1:11">
      <c r="B93" s="87" t="s">
        <v>151</v>
      </c>
      <c r="C93" s="198"/>
      <c r="D93" s="199"/>
      <c r="E93" s="93"/>
      <c r="F93" s="94"/>
      <c r="G93" s="94"/>
      <c r="H93" s="94"/>
      <c r="I93" s="94"/>
      <c r="J93" s="94"/>
    </row>
    <row r="94" spans="1:11">
      <c r="B94" s="87" t="s">
        <v>152</v>
      </c>
      <c r="C94" s="198"/>
      <c r="D94" s="199"/>
      <c r="E94" s="93"/>
      <c r="F94" s="94"/>
      <c r="G94" s="94"/>
      <c r="H94" s="94"/>
      <c r="I94" s="94"/>
      <c r="J94" s="94"/>
    </row>
    <row r="95" spans="1:11" ht="15">
      <c r="B95" s="87" t="s">
        <v>218</v>
      </c>
      <c r="C95" s="188" t="s">
        <v>263</v>
      </c>
      <c r="D95" s="202"/>
      <c r="E95" s="188" t="s">
        <v>357</v>
      </c>
      <c r="F95" s="189"/>
      <c r="G95" s="189"/>
      <c r="H95" s="189"/>
      <c r="I95" s="189"/>
      <c r="J95" s="189"/>
    </row>
    <row r="96" spans="1:11" ht="15">
      <c r="B96" s="87" t="s">
        <v>218</v>
      </c>
      <c r="C96" s="188" t="s">
        <v>264</v>
      </c>
      <c r="D96" s="202"/>
      <c r="E96" s="188" t="s">
        <v>357</v>
      </c>
      <c r="F96" s="189"/>
      <c r="G96" s="189"/>
      <c r="H96" s="189"/>
      <c r="I96" s="189"/>
      <c r="J96" s="189"/>
    </row>
    <row r="98" spans="1:11" s="86" customFormat="1" ht="30" customHeight="1">
      <c r="A98" s="196" t="s">
        <v>114</v>
      </c>
      <c r="B98" s="197"/>
      <c r="C98" s="203" t="s">
        <v>155</v>
      </c>
      <c r="D98" s="197"/>
      <c r="E98" s="85" t="s">
        <v>109</v>
      </c>
      <c r="F98" s="203" t="s">
        <v>273</v>
      </c>
      <c r="G98" s="197"/>
      <c r="H98" s="85" t="s">
        <v>154</v>
      </c>
      <c r="I98" s="85" t="s">
        <v>153</v>
      </c>
      <c r="J98" s="85" t="s">
        <v>282</v>
      </c>
      <c r="K98" s="85"/>
    </row>
    <row r="99" spans="1:11">
      <c r="B99" s="87" t="s">
        <v>156</v>
      </c>
      <c r="C99" s="200"/>
      <c r="D99" s="201"/>
      <c r="E99" s="93"/>
      <c r="F99" s="200"/>
      <c r="G99" s="201"/>
      <c r="H99" s="94"/>
      <c r="I99" s="94"/>
      <c r="J99" s="94"/>
    </row>
    <row r="100" spans="1:11">
      <c r="B100" s="87" t="s">
        <v>157</v>
      </c>
      <c r="C100" s="200"/>
      <c r="D100" s="201"/>
      <c r="E100" s="93"/>
      <c r="F100" s="200"/>
      <c r="G100" s="201"/>
      <c r="H100" s="94"/>
      <c r="I100" s="94"/>
      <c r="J100" s="94"/>
    </row>
    <row r="101" spans="1:11">
      <c r="B101" s="87" t="s">
        <v>158</v>
      </c>
      <c r="C101" s="200"/>
      <c r="D101" s="201"/>
      <c r="E101" s="93"/>
      <c r="F101" s="200"/>
      <c r="G101" s="201"/>
      <c r="H101" s="94"/>
      <c r="I101" s="94"/>
      <c r="J101" s="94"/>
    </row>
    <row r="102" spans="1:11">
      <c r="B102" s="87" t="s">
        <v>159</v>
      </c>
      <c r="C102" s="200"/>
      <c r="D102" s="201"/>
      <c r="E102" s="93"/>
      <c r="F102" s="200"/>
      <c r="G102" s="201"/>
      <c r="H102" s="94"/>
      <c r="I102" s="94"/>
      <c r="J102" s="94"/>
    </row>
    <row r="103" spans="1:11">
      <c r="B103" s="87" t="s">
        <v>160</v>
      </c>
      <c r="C103" s="200"/>
      <c r="D103" s="201"/>
      <c r="E103" s="93"/>
      <c r="F103" s="200"/>
      <c r="G103" s="201"/>
      <c r="H103" s="94"/>
      <c r="I103" s="94"/>
      <c r="J103" s="94"/>
    </row>
    <row r="104" spans="1:11">
      <c r="B104" s="87" t="s">
        <v>161</v>
      </c>
      <c r="C104" s="200"/>
      <c r="D104" s="201"/>
      <c r="E104" s="93"/>
      <c r="F104" s="200"/>
      <c r="G104" s="201"/>
      <c r="H104" s="94"/>
      <c r="I104" s="94"/>
      <c r="J104" s="94"/>
    </row>
    <row r="105" spans="1:11">
      <c r="B105" s="87" t="s">
        <v>162</v>
      </c>
      <c r="C105" s="200"/>
      <c r="D105" s="201"/>
      <c r="E105" s="93"/>
      <c r="F105" s="200"/>
      <c r="G105" s="201"/>
      <c r="H105" s="94"/>
      <c r="I105" s="94"/>
      <c r="J105" s="94"/>
    </row>
    <row r="106" spans="1:11">
      <c r="B106" s="87" t="s">
        <v>163</v>
      </c>
      <c r="C106" s="200"/>
      <c r="D106" s="201"/>
      <c r="E106" s="93"/>
      <c r="F106" s="200"/>
      <c r="G106" s="201"/>
      <c r="H106" s="94"/>
      <c r="I106" s="94"/>
      <c r="J106" s="94"/>
    </row>
    <row r="107" spans="1:11" ht="15">
      <c r="B107" s="87" t="s">
        <v>218</v>
      </c>
      <c r="C107" s="188" t="s">
        <v>265</v>
      </c>
      <c r="D107" s="202"/>
      <c r="E107" s="188" t="s">
        <v>357</v>
      </c>
      <c r="F107" s="189"/>
      <c r="G107" s="189"/>
      <c r="H107" s="189"/>
      <c r="I107" s="189"/>
      <c r="J107" s="189"/>
    </row>
    <row r="108" spans="1:11" ht="15">
      <c r="B108" s="87" t="s">
        <v>218</v>
      </c>
      <c r="C108" s="188" t="s">
        <v>266</v>
      </c>
      <c r="D108" s="202"/>
      <c r="E108" s="188" t="s">
        <v>357</v>
      </c>
      <c r="F108" s="189"/>
      <c r="G108" s="189"/>
      <c r="H108" s="189"/>
      <c r="I108" s="189"/>
      <c r="J108" s="189"/>
    </row>
    <row r="111" spans="1:11" ht="66.75" customHeight="1">
      <c r="A111" s="214" t="s">
        <v>306</v>
      </c>
      <c r="B111" s="215"/>
      <c r="C111" s="209" t="s">
        <v>429</v>
      </c>
      <c r="D111" s="210"/>
      <c r="E111" s="211"/>
      <c r="F111" s="211"/>
      <c r="G111" s="211"/>
      <c r="H111" s="211"/>
      <c r="I111" s="211"/>
      <c r="J111" s="211"/>
    </row>
    <row r="117" spans="2:19" s="99" customFormat="1" ht="38.25" hidden="1">
      <c r="B117" s="99" t="s">
        <v>376</v>
      </c>
      <c r="D117" s="99" t="s">
        <v>377</v>
      </c>
      <c r="F117" s="99" t="s">
        <v>378</v>
      </c>
      <c r="H117" s="99" t="s">
        <v>379</v>
      </c>
      <c r="J117" s="99" t="s">
        <v>380</v>
      </c>
    </row>
    <row r="118" spans="2:19" s="99" customFormat="1" ht="12.75" hidden="1">
      <c r="B118" s="99">
        <f>COUNTIF(C66:D73,"*")</f>
        <v>0</v>
      </c>
      <c r="D118" s="99">
        <f>COUNTIF(C78:D82,"*")</f>
        <v>0</v>
      </c>
      <c r="F118" s="99">
        <f>COUNTIF(C87:D94,"*")</f>
        <v>0</v>
      </c>
      <c r="H118" s="99">
        <f>COUNTIF(C99:D106,"*")</f>
        <v>0</v>
      </c>
      <c r="J118" s="99">
        <f>COUNTIF(H66:H73,D119)</f>
        <v>0</v>
      </c>
    </row>
    <row r="119" spans="2:19" s="88" customFormat="1" ht="11.25" hidden="1">
      <c r="B119" s="88" t="s">
        <v>225</v>
      </c>
      <c r="D119" s="88" t="s">
        <v>101</v>
      </c>
      <c r="E119" s="88" t="s">
        <v>103</v>
      </c>
      <c r="F119" s="88" t="s">
        <v>138</v>
      </c>
      <c r="G119" s="88" t="s">
        <v>164</v>
      </c>
      <c r="H119" s="88" t="s">
        <v>180</v>
      </c>
      <c r="I119" s="88" t="s">
        <v>201</v>
      </c>
      <c r="J119" s="88" t="s">
        <v>190</v>
      </c>
      <c r="K119" s="88" t="s">
        <v>352</v>
      </c>
      <c r="M119" s="88" t="s">
        <v>245</v>
      </c>
      <c r="O119" s="88" t="s">
        <v>255</v>
      </c>
      <c r="Q119" s="88" t="s">
        <v>259</v>
      </c>
      <c r="S119" s="88" t="s">
        <v>275</v>
      </c>
    </row>
    <row r="120" spans="2:19" s="88" customFormat="1" ht="11.25" hidden="1">
      <c r="B120" s="88" t="s">
        <v>227</v>
      </c>
      <c r="D120" s="88" t="s">
        <v>102</v>
      </c>
      <c r="E120" s="88" t="s">
        <v>97</v>
      </c>
      <c r="F120" s="88" t="s">
        <v>200</v>
      </c>
      <c r="G120" s="88" t="s">
        <v>165</v>
      </c>
      <c r="H120" s="88" t="s">
        <v>182</v>
      </c>
      <c r="I120" s="88" t="s">
        <v>284</v>
      </c>
      <c r="J120" s="88" t="s">
        <v>191</v>
      </c>
      <c r="K120" s="88" t="s">
        <v>219</v>
      </c>
      <c r="M120" s="88" t="s">
        <v>358</v>
      </c>
      <c r="O120" s="88" t="s">
        <v>257</v>
      </c>
      <c r="Q120" s="88" t="s">
        <v>260</v>
      </c>
      <c r="S120" s="88" t="s">
        <v>276</v>
      </c>
    </row>
    <row r="121" spans="2:19" s="88" customFormat="1" ht="11.25" hidden="1">
      <c r="B121" s="88" t="s">
        <v>228</v>
      </c>
      <c r="F121" s="88" t="s">
        <v>139</v>
      </c>
      <c r="G121" s="88" t="s">
        <v>166</v>
      </c>
      <c r="H121" s="88" t="s">
        <v>181</v>
      </c>
      <c r="J121" s="88" t="s">
        <v>189</v>
      </c>
      <c r="K121" s="88" t="s">
        <v>220</v>
      </c>
      <c r="M121" s="88" t="s">
        <v>359</v>
      </c>
      <c r="O121" s="88" t="s">
        <v>360</v>
      </c>
      <c r="Q121" s="88" t="s">
        <v>258</v>
      </c>
      <c r="S121" s="88" t="s">
        <v>277</v>
      </c>
    </row>
    <row r="122" spans="2:19" s="88" customFormat="1" ht="11.25" hidden="1">
      <c r="B122" s="88" t="s">
        <v>226</v>
      </c>
      <c r="K122" s="88" t="s">
        <v>216</v>
      </c>
      <c r="M122" s="88" t="s">
        <v>246</v>
      </c>
      <c r="O122" s="89" t="str">
        <f>I83</f>
        <v>Sonstige Rückkühlart 1</v>
      </c>
      <c r="Q122" s="88" t="s">
        <v>261</v>
      </c>
      <c r="S122" s="88" t="s">
        <v>278</v>
      </c>
    </row>
    <row r="123" spans="2:19" s="88" customFormat="1" ht="11.25" hidden="1">
      <c r="B123" s="88" t="s">
        <v>229</v>
      </c>
      <c r="E123" s="88" t="s">
        <v>286</v>
      </c>
      <c r="K123" s="88" t="s">
        <v>350</v>
      </c>
      <c r="M123" s="89" t="str">
        <f>C83</f>
        <v>Sonstige K-Erzeugerart 1</v>
      </c>
      <c r="O123" s="89" t="str">
        <f>I84</f>
        <v>Sonstige Rückkühlart 2</v>
      </c>
      <c r="Q123" s="89" t="str">
        <f>C95</f>
        <v>Sonstige RLT-Anlagenart 1</v>
      </c>
      <c r="S123" s="88" t="s">
        <v>279</v>
      </c>
    </row>
    <row r="124" spans="2:19" s="88" customFormat="1" ht="11.25" hidden="1">
      <c r="B124" s="88" t="s">
        <v>230</v>
      </c>
      <c r="E124" s="88" t="s">
        <v>287</v>
      </c>
      <c r="K124" s="88" t="s">
        <v>356</v>
      </c>
      <c r="M124" s="89" t="str">
        <f>C84</f>
        <v>Sonstige K-Erzeugerart 2</v>
      </c>
      <c r="Q124" s="89" t="str">
        <f>C96</f>
        <v>Sonstige RLT-Anlagenart 2</v>
      </c>
      <c r="S124" s="89" t="str">
        <f>C107</f>
        <v>Sonstige Lampenart 1</v>
      </c>
    </row>
    <row r="125" spans="2:19" s="88" customFormat="1" ht="11.25" hidden="1">
      <c r="B125" s="88" t="s">
        <v>231</v>
      </c>
      <c r="K125" s="88" t="s">
        <v>355</v>
      </c>
      <c r="M125" s="89"/>
      <c r="N125" s="89"/>
      <c r="O125" s="89"/>
      <c r="S125" s="89" t="str">
        <f>C108</f>
        <v>Sonstige Lampenart 2</v>
      </c>
    </row>
    <row r="126" spans="2:19" s="88" customFormat="1" ht="11.25" hidden="1">
      <c r="B126" s="88" t="s">
        <v>232</v>
      </c>
      <c r="K126" s="88" t="s">
        <v>221</v>
      </c>
      <c r="M126" s="89"/>
      <c r="N126" s="89"/>
      <c r="O126" s="89"/>
    </row>
    <row r="127" spans="2:19" s="88" customFormat="1" ht="11.25" hidden="1">
      <c r="B127" s="88" t="s">
        <v>238</v>
      </c>
      <c r="K127" s="88" t="s">
        <v>222</v>
      </c>
    </row>
    <row r="128" spans="2:19" s="88" customFormat="1" ht="11.25" hidden="1">
      <c r="B128" s="88" t="s">
        <v>233</v>
      </c>
      <c r="K128" s="88" t="s">
        <v>353</v>
      </c>
    </row>
    <row r="129" spans="2:11" s="88" customFormat="1" ht="11.25" hidden="1">
      <c r="B129" s="88" t="s">
        <v>239</v>
      </c>
      <c r="K129" s="88" t="s">
        <v>354</v>
      </c>
    </row>
    <row r="130" spans="2:11" s="88" customFormat="1" ht="11.25" hidden="1">
      <c r="B130" s="88" t="s">
        <v>288</v>
      </c>
      <c r="K130" s="88" t="s">
        <v>223</v>
      </c>
    </row>
    <row r="131" spans="2:11" s="88" customFormat="1" ht="11.25" hidden="1">
      <c r="B131" s="88" t="s">
        <v>234</v>
      </c>
      <c r="K131" s="88" t="s">
        <v>224</v>
      </c>
    </row>
    <row r="132" spans="2:11" s="88" customFormat="1" ht="11.25" hidden="1">
      <c r="B132" s="88" t="s">
        <v>235</v>
      </c>
      <c r="K132" s="88" t="s">
        <v>351</v>
      </c>
    </row>
    <row r="133" spans="2:11" s="88" customFormat="1" ht="11.25" hidden="1">
      <c r="B133" s="88" t="s">
        <v>236</v>
      </c>
      <c r="K133" s="88" t="s">
        <v>217</v>
      </c>
    </row>
    <row r="134" spans="2:11" s="88" customFormat="1" ht="11.25" hidden="1">
      <c r="B134" s="88" t="s">
        <v>253</v>
      </c>
      <c r="K134" s="89" t="str">
        <f>C74</f>
        <v>Sonstige W-Erzeugerart 1</v>
      </c>
    </row>
    <row r="135" spans="2:11" s="88" customFormat="1" ht="11.25" hidden="1">
      <c r="B135" s="88" t="s">
        <v>237</v>
      </c>
      <c r="K135" s="89" t="str">
        <f>C75</f>
        <v>Sonstige W-Erzeugerart 2</v>
      </c>
    </row>
    <row r="136" spans="2:11" s="88" customFormat="1" ht="11.25" hidden="1">
      <c r="B136" s="88" t="s">
        <v>254</v>
      </c>
    </row>
    <row r="137" spans="2:11" s="88" customFormat="1" ht="11.25" hidden="1">
      <c r="B137" s="89" t="str">
        <f>E74</f>
        <v>Sonstiger Energietr. 1</v>
      </c>
    </row>
    <row r="138" spans="2:11" s="88" customFormat="1" ht="11.25" hidden="1">
      <c r="B138" s="89" t="str">
        <f>E75</f>
        <v>Sonstiger Energietr. 2</v>
      </c>
    </row>
    <row r="139" spans="2:11" s="88" customFormat="1" ht="11.25" hidden="1"/>
    <row r="140" spans="2:11" ht="14.25" hidden="1" customHeight="1"/>
  </sheetData>
  <sheetProtection algorithmName="SHA-512" hashValue="5bYH8lvL4jDeLhPYbSJzrL0A1c1bIANkIPDcDv2efg2ak20qk7eRr1QDNUsepw103q7ZEytL7K/hYuvAZXF+Iw==" saltValue="9ariMCP2uu7UOQzsTZUONg==" spinCount="100000" sheet="1"/>
  <mergeCells count="109">
    <mergeCell ref="E9:J9"/>
    <mergeCell ref="E10:J10"/>
    <mergeCell ref="E11:J11"/>
    <mergeCell ref="E12:J12"/>
    <mergeCell ref="E13:J13"/>
    <mergeCell ref="E14:J14"/>
    <mergeCell ref="E23:J23"/>
    <mergeCell ref="E24:J24"/>
    <mergeCell ref="E27:J27"/>
    <mergeCell ref="E17:J17"/>
    <mergeCell ref="E21:J21"/>
    <mergeCell ref="E22:J22"/>
    <mergeCell ref="E28:J28"/>
    <mergeCell ref="D62:J62"/>
    <mergeCell ref="E108:J108"/>
    <mergeCell ref="E96:J96"/>
    <mergeCell ref="E65:F65"/>
    <mergeCell ref="E66:F66"/>
    <mergeCell ref="E67:F67"/>
    <mergeCell ref="F99:G99"/>
    <mergeCell ref="F100:G100"/>
    <mergeCell ref="E68:F68"/>
    <mergeCell ref="E69:F69"/>
    <mergeCell ref="E70:F70"/>
    <mergeCell ref="E71:F71"/>
    <mergeCell ref="E72:F72"/>
    <mergeCell ref="E73:F73"/>
    <mergeCell ref="C84:D84"/>
    <mergeCell ref="E107:J107"/>
    <mergeCell ref="I81:J81"/>
    <mergeCell ref="I80:J80"/>
    <mergeCell ref="I82:J82"/>
    <mergeCell ref="A47:C47"/>
    <mergeCell ref="C111:J111"/>
    <mergeCell ref="G74:J74"/>
    <mergeCell ref="G75:J75"/>
    <mergeCell ref="E83:F83"/>
    <mergeCell ref="E84:F84"/>
    <mergeCell ref="E95:J95"/>
    <mergeCell ref="A111:B111"/>
    <mergeCell ref="C91:D91"/>
    <mergeCell ref="C92:D92"/>
    <mergeCell ref="C72:D72"/>
    <mergeCell ref="I79:J79"/>
    <mergeCell ref="I78:J78"/>
    <mergeCell ref="C77:D77"/>
    <mergeCell ref="E80:F80"/>
    <mergeCell ref="C86:D86"/>
    <mergeCell ref="C87:D87"/>
    <mergeCell ref="C88:D88"/>
    <mergeCell ref="C89:D89"/>
    <mergeCell ref="C90:D90"/>
    <mergeCell ref="E79:F79"/>
    <mergeCell ref="E81:F81"/>
    <mergeCell ref="I83:J83"/>
    <mergeCell ref="I84:J84"/>
    <mergeCell ref="E74:F74"/>
    <mergeCell ref="E75:F75"/>
    <mergeCell ref="E77:F77"/>
    <mergeCell ref="E78:F78"/>
    <mergeCell ref="E82:F82"/>
    <mergeCell ref="C108:D108"/>
    <mergeCell ref="C100:D100"/>
    <mergeCell ref="B17:C17"/>
    <mergeCell ref="I77:J77"/>
    <mergeCell ref="C79:D79"/>
    <mergeCell ref="C82:D82"/>
    <mergeCell ref="I44:J44"/>
    <mergeCell ref="I45:J45"/>
    <mergeCell ref="C101:D101"/>
    <mergeCell ref="C102:D102"/>
    <mergeCell ref="C95:D95"/>
    <mergeCell ref="C96:D96"/>
    <mergeCell ref="C65:D65"/>
    <mergeCell ref="C71:D71"/>
    <mergeCell ref="C74:D74"/>
    <mergeCell ref="C75:D75"/>
    <mergeCell ref="C83:D83"/>
    <mergeCell ref="A98:B98"/>
    <mergeCell ref="A86:B86"/>
    <mergeCell ref="A77:B77"/>
    <mergeCell ref="C78:D78"/>
    <mergeCell ref="C98:D98"/>
    <mergeCell ref="C73:D73"/>
    <mergeCell ref="C93:D93"/>
    <mergeCell ref="G43:H43"/>
    <mergeCell ref="A65:B65"/>
    <mergeCell ref="C66:D66"/>
    <mergeCell ref="C67:D67"/>
    <mergeCell ref="C106:D106"/>
    <mergeCell ref="C107:D107"/>
    <mergeCell ref="C103:D103"/>
    <mergeCell ref="C104:D104"/>
    <mergeCell ref="C105:D105"/>
    <mergeCell ref="C99:D99"/>
    <mergeCell ref="C94:D94"/>
    <mergeCell ref="C80:D80"/>
    <mergeCell ref="C81:D81"/>
    <mergeCell ref="E43:F43"/>
    <mergeCell ref="C68:D68"/>
    <mergeCell ref="C70:D70"/>
    <mergeCell ref="C69:D69"/>
    <mergeCell ref="F101:G101"/>
    <mergeCell ref="F102:G102"/>
    <mergeCell ref="F103:G103"/>
    <mergeCell ref="F104:G104"/>
    <mergeCell ref="F105:G105"/>
    <mergeCell ref="F106:G106"/>
    <mergeCell ref="F98:G98"/>
  </mergeCells>
  <phoneticPr fontId="26" type="noConversion"/>
  <dataValidations count="15">
    <dataValidation type="list" allowBlank="1" showInputMessage="1" showErrorMessage="1" error="Bitte nur &quot;ja&quot; oder &quot;nein&quot; eintragen (Auswahl aus Liste oder manuell)." sqref="G66:J73 H99:J106 F87:J94" xr:uid="{00000000-0002-0000-0200-000000000000}">
      <formula1>$D$119:$D$120</formula1>
    </dataValidation>
    <dataValidation type="list" allowBlank="1" showInputMessage="1" showErrorMessage="1" error="Bitte Auswahl aus Liste vornehmen." sqref="G43:H43" xr:uid="{00000000-0002-0000-0200-000001000000}">
      <formula1>$E$119:$E$120</formula1>
    </dataValidation>
    <dataValidation type="list" allowBlank="1" showInputMessage="1" showErrorMessage="1" error="Bitte Auswahl aus Liste vornehmen." sqref="E87:E94" xr:uid="{00000000-0002-0000-0200-000002000000}">
      <formula1>$F$119:$F$121</formula1>
    </dataValidation>
    <dataValidation type="list" allowBlank="1" showInputMessage="1" showErrorMessage="1" error="Bitte Auswahl aus Liste vornehmen." sqref="E99:E106" xr:uid="{00000000-0002-0000-0200-000003000000}">
      <formula1>$G$119:$G$121</formula1>
    </dataValidation>
    <dataValidation type="list" allowBlank="1" showInputMessage="1" showErrorMessage="1" error="Bitte Auswahl aus Liste vornehmen." sqref="I45:J45" xr:uid="{00000000-0002-0000-0200-000004000000}">
      <formula1>$I$119:$I$120</formula1>
    </dataValidation>
    <dataValidation type="list" allowBlank="1" showInputMessage="1" showErrorMessage="1" error="Bitte Auswahl aus Liste vornehmen." sqref="I44:J44" xr:uid="{00000000-0002-0000-0200-000005000000}">
      <formula1>$J$119:$J$121</formula1>
    </dataValidation>
    <dataValidation type="list" allowBlank="1" showInputMessage="1" showErrorMessage="1" error="Bitte Auswahl aus Liste vornehmen (freier Eintrag kann unten in die Liste aufgenommen werden)." sqref="C78:D82" xr:uid="{00000000-0002-0000-0200-000006000000}">
      <formula1>$M$119:$M$124</formula1>
    </dataValidation>
    <dataValidation type="list" allowBlank="1" showInputMessage="1" showErrorMessage="1" error="Bitte Auswahl aus Liste vornehmen (freier Eintrag kann unten in die Liste aufgenommen werden)." sqref="C66:D73" xr:uid="{00000000-0002-0000-0200-000007000000}">
      <formula1>$K$119:$K$135</formula1>
    </dataValidation>
    <dataValidation type="list" allowBlank="1" showInputMessage="1" showErrorMessage="1" error="Bitte Auswahl aus Liste vornehmen (freier Eintrag kann unten in die Liste aufgenommen werden)." sqref="I78:J82" xr:uid="{00000000-0002-0000-0200-000008000000}">
      <formula1>$O$119:$O$123</formula1>
    </dataValidation>
    <dataValidation type="list" allowBlank="1" showInputMessage="1" showErrorMessage="1" error="Bitte Auswahl aus Liste vornehmen (freier Eintrag kann unten in die Liste aufgenommen werden)." sqref="C87:D94" xr:uid="{00000000-0002-0000-0200-000009000000}">
      <formula1>$Q$119:$Q$124</formula1>
    </dataValidation>
    <dataValidation type="list" allowBlank="1" showInputMessage="1" showErrorMessage="1" error="Bitte Auswahl aus Liste vornehmen (freier Eintrag kann unten in die Liste aufgenommen werden)." sqref="C99:D106" xr:uid="{00000000-0002-0000-0200-00000A000000}">
      <formula1>$S$119:$S$125</formula1>
    </dataValidation>
    <dataValidation type="list" allowBlank="1" showInputMessage="1" showErrorMessage="1" error="Bitte Auswahl aus Liste vornehmen." sqref="E43:F43" xr:uid="{00000000-0002-0000-0200-00000B000000}">
      <formula1>$E$123:$E$124</formula1>
    </dataValidation>
    <dataValidation type="list" allowBlank="1" showInputMessage="1" showErrorMessage="1" error="Bitte Auswahl aus Liste vornehmen (freier Eintrag kann oben in die Liste aufgenommen werden)." sqref="E78:F82" xr:uid="{00000000-0002-0000-0200-00000C000000}">
      <formula1>$B$119:$B$138</formula1>
    </dataValidation>
    <dataValidation type="list" allowBlank="1" showInputMessage="1" showErrorMessage="1" error="Bitte Auswahl aus Liste vornehmen (freier Eintrag kann unten in die Liste aufgenommen werden)." sqref="E66:F73" xr:uid="{00000000-0002-0000-0200-00000D000000}">
      <formula1>$B$119:$B$138</formula1>
    </dataValidation>
    <dataValidation type="list" allowBlank="1" showInputMessage="1" showErrorMessage="1" error="Bitte Auswahl aus Liste vornehmen." sqref="F99:G106" xr:uid="{00000000-0002-0000-0200-00000E000000}">
      <formula1>$H$119:$H$121</formula1>
    </dataValidation>
  </dataValidations>
  <pageMargins left="0.70866141732283472" right="0.70866141732283472" top="0.78740157480314965" bottom="0.78740157480314965" header="0.31496062992125984" footer="0.31496062992125984"/>
  <pageSetup paperSize="9" scale="75" orientation="portrait" r:id="rId1"/>
  <rowBreaks count="1" manualBreakCount="1">
    <brk id="64" max="9" man="1"/>
  </rowBreaks>
  <colBreaks count="1" manualBreakCount="1">
    <brk id="1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5"/>
  <sheetViews>
    <sheetView zoomScaleNormal="100" workbookViewId="0">
      <selection activeCell="E33" sqref="E33"/>
    </sheetView>
  </sheetViews>
  <sheetFormatPr baseColWidth="10" defaultRowHeight="14.25"/>
  <cols>
    <col min="1" max="1" width="7.140625" style="38" customWidth="1"/>
    <col min="2" max="2" width="8.28515625" style="38" customWidth="1"/>
    <col min="3" max="3" width="11.7109375" style="38" customWidth="1"/>
    <col min="4" max="4" width="8.28515625" style="38" customWidth="1"/>
    <col min="5" max="5" width="34.7109375" style="38" customWidth="1"/>
    <col min="6" max="10" width="11.7109375" style="38" customWidth="1"/>
    <col min="11" max="14" width="11.42578125" style="38"/>
    <col min="15" max="15" width="11.42578125" style="157"/>
    <col min="16" max="16384" width="11.42578125" style="38"/>
  </cols>
  <sheetData>
    <row r="1" spans="1:16" s="11" customFormat="1" ht="18">
      <c r="A1" s="11" t="s">
        <v>7</v>
      </c>
      <c r="O1" s="155"/>
    </row>
    <row r="3" spans="1:16" s="12" customFormat="1" ht="26.25">
      <c r="A3" s="12" t="s">
        <v>5</v>
      </c>
      <c r="O3" s="156"/>
    </row>
    <row r="4" spans="1:16" s="11" customFormat="1" ht="18">
      <c r="A4" s="11" t="s">
        <v>8</v>
      </c>
      <c r="N4" s="181" t="str">
        <f>Anleitung!J4</f>
        <v>Version 3.0</v>
      </c>
      <c r="O4" s="155"/>
    </row>
    <row r="5" spans="1:16">
      <c r="N5" s="180" t="str">
        <f>Anleitung!J5</f>
        <v>Objekt:</v>
      </c>
    </row>
    <row r="6" spans="1:16" s="14" customFormat="1" ht="18">
      <c r="A6" s="13" t="s">
        <v>198</v>
      </c>
      <c r="B6" s="13"/>
      <c r="C6" s="13"/>
      <c r="D6" s="13"/>
      <c r="N6" s="148" t="str">
        <f>Anleitung!J6</f>
        <v/>
      </c>
      <c r="O6" s="158"/>
    </row>
    <row r="7" spans="1:16" s="15" customFormat="1" ht="15" thickBot="1">
      <c r="N7" s="117" t="str">
        <f>Anleitung!J7</f>
        <v/>
      </c>
      <c r="O7" s="159"/>
    </row>
    <row r="8" spans="1:16" s="20" customFormat="1" ht="30" customHeight="1">
      <c r="A8" s="20" t="s">
        <v>193</v>
      </c>
      <c r="B8" s="219" t="s">
        <v>110</v>
      </c>
      <c r="C8" s="220"/>
      <c r="D8" s="130" t="s">
        <v>192</v>
      </c>
      <c r="E8" s="119" t="s">
        <v>325</v>
      </c>
      <c r="F8" s="85" t="s">
        <v>15</v>
      </c>
      <c r="G8" s="219" t="s">
        <v>197</v>
      </c>
      <c r="H8" s="223"/>
      <c r="I8" s="85" t="s">
        <v>100</v>
      </c>
      <c r="J8" s="85" t="s">
        <v>16</v>
      </c>
      <c r="K8" s="203" t="s">
        <v>185</v>
      </c>
      <c r="L8" s="197"/>
      <c r="M8" s="203" t="s">
        <v>186</v>
      </c>
      <c r="N8" s="197"/>
      <c r="O8" s="162" t="s">
        <v>386</v>
      </c>
      <c r="P8" s="95"/>
    </row>
    <row r="9" spans="1:16" ht="15" customHeight="1">
      <c r="A9" s="74">
        <v>1</v>
      </c>
      <c r="B9" s="221"/>
      <c r="C9" s="208"/>
      <c r="D9" s="90"/>
      <c r="E9" s="131"/>
      <c r="F9" s="94"/>
      <c r="G9" s="206"/>
      <c r="H9" s="189"/>
      <c r="I9" s="94"/>
      <c r="J9" s="94"/>
      <c r="K9" s="195"/>
      <c r="L9" s="201"/>
      <c r="M9" s="195"/>
      <c r="N9" s="201"/>
      <c r="O9" s="161">
        <f>IF(($D$29+$D$30)&lt;&gt;0,D9/($D$29+$D$30),0)</f>
        <v>0</v>
      </c>
    </row>
    <row r="10" spans="1:16" ht="15" customHeight="1">
      <c r="A10" s="74">
        <v>2</v>
      </c>
      <c r="B10" s="221"/>
      <c r="C10" s="208"/>
      <c r="D10" s="90"/>
      <c r="E10" s="131"/>
      <c r="F10" s="94"/>
      <c r="G10" s="206"/>
      <c r="H10" s="189"/>
      <c r="I10" s="94"/>
      <c r="J10" s="94"/>
      <c r="K10" s="195"/>
      <c r="L10" s="201"/>
      <c r="M10" s="195"/>
      <c r="N10" s="201"/>
      <c r="O10" s="161">
        <f t="shared" ref="O10:O28" si="0">IF(($D$29+$D$30)&lt;&gt;0,D10/($D$29+$D$30),0)</f>
        <v>0</v>
      </c>
    </row>
    <row r="11" spans="1:16" ht="15" customHeight="1">
      <c r="A11" s="74">
        <v>3</v>
      </c>
      <c r="B11" s="221"/>
      <c r="C11" s="208"/>
      <c r="D11" s="90"/>
      <c r="E11" s="131"/>
      <c r="F11" s="94"/>
      <c r="G11" s="206"/>
      <c r="H11" s="189"/>
      <c r="I11" s="94"/>
      <c r="J11" s="94"/>
      <c r="K11" s="195"/>
      <c r="L11" s="201"/>
      <c r="M11" s="195"/>
      <c r="N11" s="201"/>
      <c r="O11" s="161">
        <f t="shared" si="0"/>
        <v>0</v>
      </c>
    </row>
    <row r="12" spans="1:16" ht="15" customHeight="1">
      <c r="A12" s="74">
        <v>4</v>
      </c>
      <c r="B12" s="222"/>
      <c r="C12" s="208"/>
      <c r="D12" s="90"/>
      <c r="E12" s="131"/>
      <c r="F12" s="94"/>
      <c r="G12" s="206"/>
      <c r="H12" s="189"/>
      <c r="I12" s="94"/>
      <c r="J12" s="94"/>
      <c r="K12" s="195"/>
      <c r="L12" s="201"/>
      <c r="M12" s="195"/>
      <c r="N12" s="201"/>
      <c r="O12" s="161">
        <f t="shared" si="0"/>
        <v>0</v>
      </c>
    </row>
    <row r="13" spans="1:16" ht="15" customHeight="1">
      <c r="A13" s="74">
        <v>5</v>
      </c>
      <c r="B13" s="221"/>
      <c r="C13" s="208"/>
      <c r="D13" s="90"/>
      <c r="E13" s="131"/>
      <c r="F13" s="94"/>
      <c r="G13" s="206"/>
      <c r="H13" s="189"/>
      <c r="I13" s="94"/>
      <c r="J13" s="94"/>
      <c r="K13" s="195"/>
      <c r="L13" s="201"/>
      <c r="M13" s="195"/>
      <c r="N13" s="201"/>
      <c r="O13" s="161">
        <f t="shared" si="0"/>
        <v>0</v>
      </c>
    </row>
    <row r="14" spans="1:16" ht="15" customHeight="1">
      <c r="A14" s="74">
        <v>6</v>
      </c>
      <c r="B14" s="221"/>
      <c r="C14" s="208"/>
      <c r="D14" s="90"/>
      <c r="E14" s="131"/>
      <c r="F14" s="94"/>
      <c r="G14" s="206"/>
      <c r="H14" s="189"/>
      <c r="I14" s="94"/>
      <c r="J14" s="94"/>
      <c r="K14" s="195"/>
      <c r="L14" s="201"/>
      <c r="M14" s="195"/>
      <c r="N14" s="201"/>
      <c r="O14" s="161">
        <f t="shared" si="0"/>
        <v>0</v>
      </c>
    </row>
    <row r="15" spans="1:16" ht="15" customHeight="1">
      <c r="A15" s="74">
        <v>7</v>
      </c>
      <c r="B15" s="221"/>
      <c r="C15" s="208"/>
      <c r="D15" s="90"/>
      <c r="E15" s="131"/>
      <c r="F15" s="94"/>
      <c r="G15" s="206"/>
      <c r="H15" s="189"/>
      <c r="I15" s="94"/>
      <c r="J15" s="94"/>
      <c r="K15" s="195"/>
      <c r="L15" s="201"/>
      <c r="M15" s="195"/>
      <c r="N15" s="201"/>
      <c r="O15" s="161">
        <f t="shared" si="0"/>
        <v>0</v>
      </c>
    </row>
    <row r="16" spans="1:16" ht="15" customHeight="1">
      <c r="A16" s="74">
        <v>8</v>
      </c>
      <c r="B16" s="221"/>
      <c r="C16" s="208"/>
      <c r="D16" s="90"/>
      <c r="E16" s="131"/>
      <c r="F16" s="94"/>
      <c r="G16" s="206"/>
      <c r="H16" s="189"/>
      <c r="I16" s="94"/>
      <c r="J16" s="94"/>
      <c r="K16" s="195"/>
      <c r="L16" s="201"/>
      <c r="M16" s="195"/>
      <c r="N16" s="201"/>
      <c r="O16" s="161">
        <f t="shared" si="0"/>
        <v>0</v>
      </c>
    </row>
    <row r="17" spans="1:15" ht="15" customHeight="1">
      <c r="A17" s="74">
        <v>9</v>
      </c>
      <c r="B17" s="221"/>
      <c r="C17" s="208"/>
      <c r="D17" s="90"/>
      <c r="E17" s="131"/>
      <c r="F17" s="94"/>
      <c r="G17" s="206"/>
      <c r="H17" s="189"/>
      <c r="I17" s="94"/>
      <c r="J17" s="94"/>
      <c r="K17" s="195"/>
      <c r="L17" s="201"/>
      <c r="M17" s="195"/>
      <c r="N17" s="201"/>
      <c r="O17" s="161">
        <f t="shared" si="0"/>
        <v>0</v>
      </c>
    </row>
    <row r="18" spans="1:15" ht="15" customHeight="1">
      <c r="A18" s="74">
        <v>10</v>
      </c>
      <c r="B18" s="221"/>
      <c r="C18" s="208"/>
      <c r="D18" s="90"/>
      <c r="E18" s="131"/>
      <c r="F18" s="94"/>
      <c r="G18" s="206"/>
      <c r="H18" s="189"/>
      <c r="I18" s="94"/>
      <c r="J18" s="94"/>
      <c r="K18" s="195"/>
      <c r="L18" s="201"/>
      <c r="M18" s="195"/>
      <c r="N18" s="201"/>
      <c r="O18" s="161">
        <f t="shared" si="0"/>
        <v>0</v>
      </c>
    </row>
    <row r="19" spans="1:15" ht="15" customHeight="1">
      <c r="A19" s="74">
        <v>11</v>
      </c>
      <c r="B19" s="221"/>
      <c r="C19" s="208"/>
      <c r="D19" s="90"/>
      <c r="E19" s="131"/>
      <c r="F19" s="94"/>
      <c r="G19" s="206"/>
      <c r="H19" s="189"/>
      <c r="I19" s="94"/>
      <c r="J19" s="94"/>
      <c r="K19" s="195"/>
      <c r="L19" s="201"/>
      <c r="M19" s="195"/>
      <c r="N19" s="201"/>
      <c r="O19" s="161">
        <f t="shared" si="0"/>
        <v>0</v>
      </c>
    </row>
    <row r="20" spans="1:15" ht="15" customHeight="1">
      <c r="A20" s="74">
        <v>12</v>
      </c>
      <c r="B20" s="221"/>
      <c r="C20" s="208"/>
      <c r="D20" s="90"/>
      <c r="E20" s="131"/>
      <c r="F20" s="94"/>
      <c r="G20" s="206"/>
      <c r="H20" s="189"/>
      <c r="I20" s="94"/>
      <c r="J20" s="94"/>
      <c r="K20" s="195"/>
      <c r="L20" s="201"/>
      <c r="M20" s="195"/>
      <c r="N20" s="201"/>
      <c r="O20" s="161">
        <f t="shared" si="0"/>
        <v>0</v>
      </c>
    </row>
    <row r="21" spans="1:15" ht="15" customHeight="1">
      <c r="A21" s="74">
        <v>13</v>
      </c>
      <c r="B21" s="221"/>
      <c r="C21" s="208"/>
      <c r="D21" s="90"/>
      <c r="E21" s="131"/>
      <c r="F21" s="94"/>
      <c r="G21" s="206"/>
      <c r="H21" s="189"/>
      <c r="I21" s="94"/>
      <c r="J21" s="94"/>
      <c r="K21" s="195"/>
      <c r="L21" s="201"/>
      <c r="M21" s="195"/>
      <c r="N21" s="201"/>
      <c r="O21" s="161">
        <f t="shared" si="0"/>
        <v>0</v>
      </c>
    </row>
    <row r="22" spans="1:15" ht="15" customHeight="1">
      <c r="A22" s="74">
        <v>14</v>
      </c>
      <c r="B22" s="221"/>
      <c r="C22" s="208"/>
      <c r="D22" s="90"/>
      <c r="E22" s="131"/>
      <c r="F22" s="94"/>
      <c r="G22" s="206"/>
      <c r="H22" s="189"/>
      <c r="I22" s="94"/>
      <c r="J22" s="94"/>
      <c r="K22" s="195"/>
      <c r="L22" s="201"/>
      <c r="M22" s="195"/>
      <c r="N22" s="201"/>
      <c r="O22" s="161">
        <f t="shared" si="0"/>
        <v>0</v>
      </c>
    </row>
    <row r="23" spans="1:15" ht="15" customHeight="1">
      <c r="A23" s="74">
        <v>15</v>
      </c>
      <c r="B23" s="221"/>
      <c r="C23" s="208"/>
      <c r="D23" s="90"/>
      <c r="E23" s="131"/>
      <c r="F23" s="94"/>
      <c r="G23" s="206"/>
      <c r="H23" s="189"/>
      <c r="I23" s="94"/>
      <c r="J23" s="94"/>
      <c r="K23" s="195"/>
      <c r="L23" s="201"/>
      <c r="M23" s="195"/>
      <c r="N23" s="201"/>
      <c r="O23" s="161">
        <f t="shared" si="0"/>
        <v>0</v>
      </c>
    </row>
    <row r="24" spans="1:15" ht="15" customHeight="1">
      <c r="A24" s="74">
        <v>16</v>
      </c>
      <c r="B24" s="221"/>
      <c r="C24" s="208"/>
      <c r="D24" s="90"/>
      <c r="E24" s="131"/>
      <c r="F24" s="94"/>
      <c r="G24" s="206"/>
      <c r="H24" s="189"/>
      <c r="I24" s="94"/>
      <c r="J24" s="94"/>
      <c r="K24" s="195"/>
      <c r="L24" s="201"/>
      <c r="M24" s="195"/>
      <c r="N24" s="201"/>
      <c r="O24" s="161">
        <f t="shared" si="0"/>
        <v>0</v>
      </c>
    </row>
    <row r="25" spans="1:15" ht="15" customHeight="1">
      <c r="A25" s="74">
        <v>17</v>
      </c>
      <c r="B25" s="221"/>
      <c r="C25" s="208"/>
      <c r="D25" s="90"/>
      <c r="E25" s="131"/>
      <c r="F25" s="94"/>
      <c r="G25" s="206"/>
      <c r="H25" s="189"/>
      <c r="I25" s="94"/>
      <c r="J25" s="94"/>
      <c r="K25" s="195"/>
      <c r="L25" s="201"/>
      <c r="M25" s="195"/>
      <c r="N25" s="201"/>
      <c r="O25" s="161">
        <f t="shared" si="0"/>
        <v>0</v>
      </c>
    </row>
    <row r="26" spans="1:15" ht="15" customHeight="1">
      <c r="A26" s="74">
        <v>18</v>
      </c>
      <c r="B26" s="221"/>
      <c r="C26" s="208"/>
      <c r="D26" s="90"/>
      <c r="E26" s="131"/>
      <c r="F26" s="94"/>
      <c r="G26" s="206"/>
      <c r="H26" s="189"/>
      <c r="I26" s="94"/>
      <c r="J26" s="94"/>
      <c r="K26" s="195"/>
      <c r="L26" s="201"/>
      <c r="M26" s="195"/>
      <c r="N26" s="201"/>
      <c r="O26" s="161">
        <f t="shared" si="0"/>
        <v>0</v>
      </c>
    </row>
    <row r="27" spans="1:15" ht="15" customHeight="1">
      <c r="A27" s="74">
        <v>19</v>
      </c>
      <c r="B27" s="221"/>
      <c r="C27" s="208"/>
      <c r="D27" s="90"/>
      <c r="E27" s="131"/>
      <c r="F27" s="94"/>
      <c r="G27" s="206"/>
      <c r="H27" s="189"/>
      <c r="I27" s="94"/>
      <c r="J27" s="94"/>
      <c r="K27" s="195"/>
      <c r="L27" s="201"/>
      <c r="M27" s="195"/>
      <c r="N27" s="201"/>
      <c r="O27" s="161">
        <f t="shared" si="0"/>
        <v>0</v>
      </c>
    </row>
    <row r="28" spans="1:15" ht="15" customHeight="1">
      <c r="A28" s="74">
        <v>20</v>
      </c>
      <c r="B28" s="221"/>
      <c r="C28" s="208"/>
      <c r="D28" s="90"/>
      <c r="E28" s="131"/>
      <c r="F28" s="94"/>
      <c r="G28" s="206"/>
      <c r="H28" s="189"/>
      <c r="I28" s="94"/>
      <c r="J28" s="94"/>
      <c r="K28" s="195"/>
      <c r="L28" s="201"/>
      <c r="M28" s="195"/>
      <c r="N28" s="201"/>
      <c r="O28" s="161">
        <f t="shared" si="0"/>
        <v>0</v>
      </c>
    </row>
    <row r="29" spans="1:15" ht="15" customHeight="1">
      <c r="A29" s="74"/>
      <c r="B29" s="120"/>
      <c r="C29" s="104" t="s">
        <v>327</v>
      </c>
      <c r="D29" s="78">
        <f>SUM(D9:D28)-D30</f>
        <v>0</v>
      </c>
      <c r="E29" s="27" t="s">
        <v>9</v>
      </c>
      <c r="J29" s="74" t="s">
        <v>218</v>
      </c>
      <c r="K29" s="222" t="s">
        <v>289</v>
      </c>
      <c r="L29" s="189"/>
      <c r="M29" s="222" t="s">
        <v>290</v>
      </c>
      <c r="N29" s="189"/>
    </row>
    <row r="30" spans="1:15" ht="15.75">
      <c r="B30" s="120"/>
      <c r="C30" s="104" t="s">
        <v>328</v>
      </c>
      <c r="D30" s="78">
        <f>SUMIF(E9:E28,G88,D9:D28)+SUMIF(E9:E28,G89,D9:D28)+SUMIF(E9:E28,G90,D9:D28)</f>
        <v>0</v>
      </c>
      <c r="E30" s="27" t="s">
        <v>9</v>
      </c>
    </row>
    <row r="31" spans="1:15">
      <c r="B31" s="120"/>
      <c r="C31" s="104"/>
      <c r="D31" s="78"/>
      <c r="E31" s="27"/>
    </row>
    <row r="32" spans="1:15">
      <c r="B32" s="120" t="str">
        <f>IF(Eingangsdaten!E31&lt;&gt;"",IF(AND(D29*0.98&lt;=Eingangsdaten!E31,Eingangsdaten!E31&lt;=D29*1.02),"","Fehlermeldung: Summe der Nichtwohn-Zonenflächen entspricht nicht der Nettogrundfläche des Nichtwohnbereichs (2% Toleranz) !"),"")</f>
        <v/>
      </c>
    </row>
    <row r="33" spans="1:16">
      <c r="B33" s="120" t="str">
        <f>IF(Eingangsdaten!G31&lt;&gt;"",IF(AND(D30*0.98&lt;=Eingangsdaten!G31,Eingangsdaten!G31&lt;=D30*1.02),"","Fehlermeldung: Summe der Wohn-Zonenflächen entspricht nicht der Nutzfläche des Wohnbereichs (2% Toleranz) !"),"")</f>
        <v/>
      </c>
    </row>
    <row r="34" spans="1:16">
      <c r="B34" s="120" t="str">
        <f>IF(G44&gt;0,IF(Eingangsdaten!D118=0,"Fehlermeldung: gekühlte Zonen vorhanden, aber kein Kälteerzeuger (Blatt Eingangsdaten) hierfür eingetragen !",""),"")</f>
        <v/>
      </c>
      <c r="P34" s="120"/>
    </row>
    <row r="35" spans="1:16">
      <c r="B35" s="120" t="str">
        <f>IF(I44&gt;0,IF(Eingangsdaten!J118=0,"Fehlermeldung: Warmwasserbedarf in Zonen vorhanden, aber kein Wärmeerzeuger (Blatt Eingangsdaten) hierfür eingetragen !",""),"")</f>
        <v/>
      </c>
      <c r="P35" s="120"/>
    </row>
    <row r="36" spans="1:16">
      <c r="B36" s="120" t="str">
        <f>IF(J44&gt;0,IF(Eingangsdaten!F118=0,"Fehlermeldung: Lüftungsanlagen in Zonen vorhanden, aber keine Lüftungsanlagen (Blatt Eingangsdaten) hierfür eingetragen !",""),"")</f>
        <v/>
      </c>
      <c r="P36" s="120"/>
    </row>
    <row r="37" spans="1:16">
      <c r="B37" s="120" t="str">
        <f>IF(F44&lt;&gt;K44,"Fehlermeldung: beheizte Zone ohne Übergabe Wärme vorhanden !","")</f>
        <v/>
      </c>
      <c r="P37" s="120"/>
    </row>
    <row r="38" spans="1:16">
      <c r="B38" s="120" t="str">
        <f>IF(G44&lt;&gt;M44,"Fehlermeldung: gekühlte Zone ohne Übergabe Kälte vorhanden !","")</f>
        <v/>
      </c>
      <c r="P38" s="120"/>
    </row>
    <row r="39" spans="1:16">
      <c r="B39" s="120" t="str">
        <f>IF(F44&lt;&gt;Anlagenzuordnung!AT41,"Fehlermeldung: Anzahl der beheizten Zonen stimmt nicht mit der Anzahl wärmeversorgter Zonen (Blatt Anlagenzuordnung) überein !","")</f>
        <v/>
      </c>
      <c r="P39" s="120"/>
    </row>
    <row r="40" spans="1:16">
      <c r="B40" s="120" t="str">
        <f>IF(G44&lt;&gt;Anlagenzuordnung!AT42,"Fehlermeldung: Anzahl der gekühlten Zonen stimmt nicht mit der Anzahl kälteversorgter Zonen (Blatt Anlagenzuordnung) überein !","")</f>
        <v/>
      </c>
      <c r="P40" s="120"/>
    </row>
    <row r="41" spans="1:16">
      <c r="B41" s="120" t="str">
        <f>IF(J44&lt;&gt;Anlagenzuordnung!AT43,"Fehlermeldung: Anzahl der Zonen mit Lüftungsanlagen stimmt nicht mit der Anzahl lüftungstechnisch versorgter Zonen (Blatt Anlagenzuordnung) überein !","")</f>
        <v/>
      </c>
      <c r="P41" s="120"/>
    </row>
    <row r="42" spans="1:16">
      <c r="B42" s="120" t="str">
        <f>IF(B44&lt;&gt;Anlagenzuordnung!AT44,"Fehlermeldung: Anzahl der Zonen stimmt nicht mit der Anzahl mit Beleuchtung versorgter Zonen (Blatt Anlagenzuordnung) überein - bitte prüfen !","")</f>
        <v/>
      </c>
      <c r="P42" s="120"/>
    </row>
    <row r="43" spans="1:16" s="99" customFormat="1" ht="25.5" hidden="1">
      <c r="B43" s="85" t="s">
        <v>385</v>
      </c>
      <c r="F43" s="99" t="s">
        <v>370</v>
      </c>
      <c r="G43" s="99" t="s">
        <v>371</v>
      </c>
      <c r="I43" s="99" t="s">
        <v>372</v>
      </c>
      <c r="J43" s="99" t="s">
        <v>373</v>
      </c>
      <c r="K43" s="99" t="s">
        <v>374</v>
      </c>
      <c r="M43" s="99" t="s">
        <v>375</v>
      </c>
      <c r="O43" s="160"/>
      <c r="P43" s="143"/>
    </row>
    <row r="44" spans="1:16" s="99" customFormat="1" ht="12.75" hidden="1">
      <c r="B44" s="85">
        <f>COUNTIF(B9:C28,"*")</f>
        <v>0</v>
      </c>
      <c r="F44" s="99">
        <f>COUNTIF(F9:F28,B92)+COUNTIF(F9:F28,B93)</f>
        <v>0</v>
      </c>
      <c r="G44" s="99">
        <f>COUNTIF(G9:G28,C93)+COUNTIF(G9:G28,C94)</f>
        <v>0</v>
      </c>
      <c r="I44" s="99">
        <f>COUNTIF(I9:I28,E92)</f>
        <v>0</v>
      </c>
      <c r="J44" s="99">
        <f>COUNTIF(J9:J28,E92)</f>
        <v>0</v>
      </c>
      <c r="K44" s="99">
        <f>COUNTIF(K9:L28,"*")</f>
        <v>0</v>
      </c>
      <c r="M44" s="99">
        <f>COUNTIF(M9:N28,"*")</f>
        <v>0</v>
      </c>
      <c r="O44" s="160"/>
      <c r="P44" s="143"/>
    </row>
    <row r="45" spans="1:16" s="88" customFormat="1" ht="15" hidden="1" customHeight="1">
      <c r="B45" s="88" t="s">
        <v>24</v>
      </c>
      <c r="O45" s="140"/>
    </row>
    <row r="46" spans="1:16" s="88" customFormat="1" ht="15" hidden="1" customHeight="1">
      <c r="A46" s="96">
        <v>1</v>
      </c>
      <c r="B46" s="96" t="s">
        <v>25</v>
      </c>
      <c r="G46" s="89" t="str">
        <f>CONCATENATE(A46," ",B46)</f>
        <v xml:space="preserve">1 Einzelbüro      </v>
      </c>
      <c r="O46" s="140"/>
    </row>
    <row r="47" spans="1:16" s="88" customFormat="1" ht="15" hidden="1" customHeight="1">
      <c r="A47" s="96">
        <v>2</v>
      </c>
      <c r="B47" s="96" t="s">
        <v>26</v>
      </c>
      <c r="G47" s="89" t="str">
        <f t="shared" ref="G47:G90" si="1">CONCATENATE(A47," ",B47)</f>
        <v xml:space="preserve">2 Gruppenbüro (zwei bis sechs Arbeitsplätze)  </v>
      </c>
      <c r="O47" s="140"/>
    </row>
    <row r="48" spans="1:16" s="88" customFormat="1" ht="15" hidden="1" customHeight="1">
      <c r="A48" s="96">
        <v>3</v>
      </c>
      <c r="B48" s="96" t="s">
        <v>27</v>
      </c>
      <c r="G48" s="89" t="str">
        <f t="shared" si="1"/>
        <v xml:space="preserve">3 Großraumbüro (ab sieben Arbeitsplätze)   </v>
      </c>
      <c r="O48" s="140"/>
    </row>
    <row r="49" spans="1:15" s="88" customFormat="1" ht="15" hidden="1" customHeight="1">
      <c r="A49" s="96">
        <v>4</v>
      </c>
      <c r="B49" s="96" t="s">
        <v>28</v>
      </c>
      <c r="G49" s="89" t="str">
        <f t="shared" si="1"/>
        <v xml:space="preserve">4 Besprechung, Sitzung, Seminar    </v>
      </c>
      <c r="O49" s="140"/>
    </row>
    <row r="50" spans="1:15" s="88" customFormat="1" ht="15" hidden="1" customHeight="1">
      <c r="A50" s="96">
        <v>5</v>
      </c>
      <c r="B50" s="96" t="s">
        <v>29</v>
      </c>
      <c r="G50" s="89" t="str">
        <f t="shared" si="1"/>
        <v xml:space="preserve">5 Schalterhalle      </v>
      </c>
      <c r="O50" s="140"/>
    </row>
    <row r="51" spans="1:15" s="88" customFormat="1" ht="15" hidden="1" customHeight="1">
      <c r="A51" s="96">
        <v>6</v>
      </c>
      <c r="B51" s="96" t="s">
        <v>30</v>
      </c>
      <c r="G51" s="89" t="str">
        <f t="shared" si="1"/>
        <v xml:space="preserve">6 Einzelhandel/Kaufhaus      </v>
      </c>
      <c r="O51" s="140"/>
    </row>
    <row r="52" spans="1:15" s="88" customFormat="1" ht="15" hidden="1" customHeight="1">
      <c r="A52" s="96">
        <v>7</v>
      </c>
      <c r="B52" s="96" t="s">
        <v>326</v>
      </c>
      <c r="G52" s="89" t="str">
        <f t="shared" si="1"/>
        <v xml:space="preserve">7 Einzelhandel/Kaufhaus (Lebensmittelabt. mit Kühlprodukten)   </v>
      </c>
      <c r="O52" s="140"/>
    </row>
    <row r="53" spans="1:15" s="88" customFormat="1" ht="15" hidden="1" customHeight="1">
      <c r="A53" s="96">
        <v>8</v>
      </c>
      <c r="B53" s="96" t="s">
        <v>31</v>
      </c>
      <c r="G53" s="89" t="str">
        <f t="shared" si="1"/>
        <v xml:space="preserve">8 Klassenzimmer (Schule), Gruppenraum (Kindergarten)   </v>
      </c>
      <c r="O53" s="140"/>
    </row>
    <row r="54" spans="1:15" s="88" customFormat="1" ht="15" hidden="1" customHeight="1">
      <c r="A54" s="96">
        <v>9</v>
      </c>
      <c r="B54" s="96" t="s">
        <v>32</v>
      </c>
      <c r="G54" s="89" t="str">
        <f t="shared" si="1"/>
        <v xml:space="preserve">9 Hörsaal, Auditorium     </v>
      </c>
      <c r="O54" s="140"/>
    </row>
    <row r="55" spans="1:15" s="88" customFormat="1" ht="15" hidden="1" customHeight="1">
      <c r="A55" s="96">
        <v>10</v>
      </c>
      <c r="B55" s="96" t="s">
        <v>33</v>
      </c>
      <c r="G55" s="89" t="str">
        <f t="shared" si="1"/>
        <v xml:space="preserve">10 Bettenzimmer      </v>
      </c>
      <c r="O55" s="140"/>
    </row>
    <row r="56" spans="1:15" s="88" customFormat="1" ht="15" hidden="1" customHeight="1">
      <c r="A56" s="96">
        <v>11</v>
      </c>
      <c r="B56" s="96" t="s">
        <v>34</v>
      </c>
      <c r="G56" s="89" t="str">
        <f t="shared" si="1"/>
        <v xml:space="preserve">11 Hotelzimmer      </v>
      </c>
      <c r="O56" s="140"/>
    </row>
    <row r="57" spans="1:15" s="88" customFormat="1" ht="15" hidden="1" customHeight="1">
      <c r="A57" s="96">
        <v>12</v>
      </c>
      <c r="B57" s="96" t="s">
        <v>35</v>
      </c>
      <c r="G57" s="89" t="str">
        <f t="shared" si="1"/>
        <v xml:space="preserve">12 Kantine      </v>
      </c>
      <c r="O57" s="140"/>
    </row>
    <row r="58" spans="1:15" s="88" customFormat="1" ht="15" hidden="1" customHeight="1">
      <c r="A58" s="96">
        <v>13</v>
      </c>
      <c r="B58" s="96" t="s">
        <v>36</v>
      </c>
      <c r="G58" s="89" t="str">
        <f t="shared" si="1"/>
        <v xml:space="preserve">13 Restaurant      </v>
      </c>
      <c r="O58" s="140"/>
    </row>
    <row r="59" spans="1:15" s="88" customFormat="1" ht="15" hidden="1" customHeight="1">
      <c r="A59" s="96">
        <v>14</v>
      </c>
      <c r="B59" s="96" t="s">
        <v>37</v>
      </c>
      <c r="G59" s="89" t="str">
        <f t="shared" si="1"/>
        <v xml:space="preserve">14 Küchen in Nichtwohngebäuden    </v>
      </c>
      <c r="O59" s="140"/>
    </row>
    <row r="60" spans="1:15" s="88" customFormat="1" ht="15" hidden="1" customHeight="1">
      <c r="A60" s="96">
        <v>15</v>
      </c>
      <c r="B60" s="96" t="s">
        <v>38</v>
      </c>
      <c r="G60" s="89" t="str">
        <f t="shared" si="1"/>
        <v xml:space="preserve">15 Küche – Vorbereitung, Lager   </v>
      </c>
      <c r="O60" s="140"/>
    </row>
    <row r="61" spans="1:15" s="88" customFormat="1" ht="15" hidden="1" customHeight="1">
      <c r="A61" s="96">
        <v>16</v>
      </c>
      <c r="B61" s="96" t="s">
        <v>317</v>
      </c>
      <c r="G61" s="89" t="str">
        <f t="shared" si="1"/>
        <v xml:space="preserve">16 WC / Sanitärräume in Nichtwohngebäuden  </v>
      </c>
      <c r="O61" s="140"/>
    </row>
    <row r="62" spans="1:15" s="88" customFormat="1" ht="15" hidden="1" customHeight="1">
      <c r="A62" s="96">
        <v>17</v>
      </c>
      <c r="B62" s="96" t="s">
        <v>39</v>
      </c>
      <c r="G62" s="89" t="str">
        <f t="shared" si="1"/>
        <v xml:space="preserve">17 Sonstige Aufenthaltsräume     </v>
      </c>
      <c r="O62" s="140"/>
    </row>
    <row r="63" spans="1:15" s="88" customFormat="1" ht="15" hidden="1" customHeight="1">
      <c r="A63" s="96">
        <v>18</v>
      </c>
      <c r="B63" s="96" t="s">
        <v>40</v>
      </c>
      <c r="G63" s="89" t="str">
        <f t="shared" si="1"/>
        <v xml:space="preserve">18 Nebenflächen (ohne Aufenthaltsräume)    </v>
      </c>
      <c r="O63" s="140"/>
    </row>
    <row r="64" spans="1:15" s="88" customFormat="1" ht="15" hidden="1" customHeight="1">
      <c r="A64" s="96">
        <v>19</v>
      </c>
      <c r="B64" s="96" t="s">
        <v>41</v>
      </c>
      <c r="G64" s="89" t="str">
        <f t="shared" si="1"/>
        <v xml:space="preserve">19 Verkehrsflächen      </v>
      </c>
      <c r="O64" s="140"/>
    </row>
    <row r="65" spans="1:15" s="88" customFormat="1" ht="15" hidden="1" customHeight="1">
      <c r="A65" s="96">
        <v>20</v>
      </c>
      <c r="B65" s="96" t="s">
        <v>42</v>
      </c>
      <c r="G65" s="89" t="str">
        <f t="shared" si="1"/>
        <v xml:space="preserve">20 Lager, Technik, Archiv    </v>
      </c>
      <c r="O65" s="140"/>
    </row>
    <row r="66" spans="1:15" s="88" customFormat="1" ht="15" hidden="1" customHeight="1">
      <c r="A66" s="96">
        <v>21</v>
      </c>
      <c r="B66" s="96" t="s">
        <v>43</v>
      </c>
      <c r="G66" s="89" t="str">
        <f t="shared" si="1"/>
        <v xml:space="preserve">21 Serverraum, Rechenzentrum     </v>
      </c>
      <c r="O66" s="140"/>
    </row>
    <row r="67" spans="1:15" s="88" customFormat="1" ht="15" hidden="1" customHeight="1">
      <c r="A67" s="96">
        <v>22</v>
      </c>
      <c r="B67" s="96" t="s">
        <v>44</v>
      </c>
      <c r="G67" s="89" t="str">
        <f t="shared" si="1"/>
        <v xml:space="preserve">22 Werkstatt, Montage, Fertigung    </v>
      </c>
      <c r="O67" s="140"/>
    </row>
    <row r="68" spans="1:15" s="88" customFormat="1" ht="15" hidden="1" customHeight="1">
      <c r="A68" s="96">
        <v>23</v>
      </c>
      <c r="B68" s="96" t="s">
        <v>316</v>
      </c>
      <c r="G68" s="89" t="str">
        <f t="shared" si="1"/>
        <v xml:space="preserve">23 Zuschauerbereich (Theater-/ Veranstaltungsbauten)   </v>
      </c>
      <c r="O68" s="140"/>
    </row>
    <row r="69" spans="1:15" s="88" customFormat="1" ht="15" hidden="1" customHeight="1">
      <c r="A69" s="96">
        <v>24</v>
      </c>
      <c r="B69" s="96" t="s">
        <v>45</v>
      </c>
      <c r="G69" s="89" t="str">
        <f t="shared" si="1"/>
        <v xml:space="preserve">24 Foyer (Theater und Veranstaltungsbauten)   </v>
      </c>
      <c r="O69" s="140"/>
    </row>
    <row r="70" spans="1:15" s="88" customFormat="1" ht="15" hidden="1" customHeight="1">
      <c r="A70" s="96">
        <v>25</v>
      </c>
      <c r="B70" s="96" t="s">
        <v>46</v>
      </c>
      <c r="G70" s="89" t="str">
        <f t="shared" si="1"/>
        <v xml:space="preserve">25 Bühne (Theater und Veranstaltungsbauten)   </v>
      </c>
      <c r="O70" s="140"/>
    </row>
    <row r="71" spans="1:15" s="88" customFormat="1" ht="15" hidden="1" customHeight="1">
      <c r="A71" s="96">
        <v>26</v>
      </c>
      <c r="B71" s="96" t="s">
        <v>47</v>
      </c>
      <c r="G71" s="89" t="str">
        <f t="shared" si="1"/>
        <v xml:space="preserve">26 Messe / Kongress    </v>
      </c>
      <c r="O71" s="140"/>
    </row>
    <row r="72" spans="1:15" s="88" customFormat="1" ht="15" hidden="1" customHeight="1">
      <c r="A72" s="96">
        <v>27</v>
      </c>
      <c r="B72" s="96" t="s">
        <v>324</v>
      </c>
      <c r="G72" s="89" t="str">
        <f t="shared" si="1"/>
        <v>27 Ausstellungsräume / Museum mit konservatorischen Anforderungen</v>
      </c>
      <c r="O72" s="140"/>
    </row>
    <row r="73" spans="1:15" s="88" customFormat="1" ht="15" hidden="1" customHeight="1">
      <c r="A73" s="96">
        <v>28</v>
      </c>
      <c r="B73" s="96" t="s">
        <v>48</v>
      </c>
      <c r="G73" s="89" t="str">
        <f t="shared" si="1"/>
        <v xml:space="preserve">28 Bibliothek – Lesesaal    </v>
      </c>
      <c r="O73" s="140"/>
    </row>
    <row r="74" spans="1:15" s="88" customFormat="1" ht="15" hidden="1" customHeight="1">
      <c r="A74" s="96">
        <v>29</v>
      </c>
      <c r="B74" s="96" t="s">
        <v>49</v>
      </c>
      <c r="G74" s="89" t="str">
        <f t="shared" si="1"/>
        <v xml:space="preserve">29 Bibliothek – Freihandbereich    </v>
      </c>
      <c r="O74" s="140"/>
    </row>
    <row r="75" spans="1:15" s="88" customFormat="1" ht="15" hidden="1" customHeight="1">
      <c r="A75" s="96">
        <v>30</v>
      </c>
      <c r="B75" s="96" t="s">
        <v>50</v>
      </c>
      <c r="G75" s="89" t="str">
        <f t="shared" si="1"/>
        <v xml:space="preserve">30 Bibliothek – Magazin und Depot  </v>
      </c>
      <c r="O75" s="140"/>
    </row>
    <row r="76" spans="1:15" s="88" customFormat="1" ht="15" hidden="1" customHeight="1">
      <c r="A76" s="96">
        <v>31</v>
      </c>
      <c r="B76" s="96" t="s">
        <v>51</v>
      </c>
      <c r="G76" s="89" t="str">
        <f t="shared" si="1"/>
        <v xml:space="preserve">31 Turnhalle (ohne Zuschauerbereich)    </v>
      </c>
      <c r="O76" s="140"/>
    </row>
    <row r="77" spans="1:15" s="88" customFormat="1" ht="15" hidden="1" customHeight="1">
      <c r="A77" s="96">
        <v>32</v>
      </c>
      <c r="B77" s="96" t="s">
        <v>52</v>
      </c>
      <c r="G77" s="89" t="str">
        <f t="shared" si="1"/>
        <v xml:space="preserve">32 Parkhäuser (Büro- und Privatnutzung)   </v>
      </c>
      <c r="O77" s="140"/>
    </row>
    <row r="78" spans="1:15" s="88" customFormat="1" ht="15" hidden="1" customHeight="1">
      <c r="A78" s="96">
        <v>33</v>
      </c>
      <c r="B78" s="96" t="s">
        <v>98</v>
      </c>
      <c r="G78" s="89" t="str">
        <f t="shared" si="1"/>
        <v xml:space="preserve">33 Parkhäuser (öffentliche Nutzung)   </v>
      </c>
      <c r="O78" s="140"/>
    </row>
    <row r="79" spans="1:15" s="88" customFormat="1" ht="15" hidden="1" customHeight="1">
      <c r="A79" s="96">
        <v>34</v>
      </c>
      <c r="B79" s="96" t="s">
        <v>308</v>
      </c>
      <c r="G79" s="89" t="str">
        <f t="shared" si="1"/>
        <v>34 Saunabereich (nach DIN V 18599-100)</v>
      </c>
      <c r="O79" s="140"/>
    </row>
    <row r="80" spans="1:15" s="88" customFormat="1" ht="15" hidden="1" customHeight="1">
      <c r="A80" s="96">
        <v>35</v>
      </c>
      <c r="B80" s="96" t="s">
        <v>309</v>
      </c>
      <c r="G80" s="89" t="str">
        <f t="shared" si="1"/>
        <v>35 Fitnessraum (nach DIN V 18599-100)</v>
      </c>
      <c r="O80" s="140"/>
    </row>
    <row r="81" spans="1:15" s="88" customFormat="1" ht="15" hidden="1" customHeight="1">
      <c r="A81" s="96">
        <v>36</v>
      </c>
      <c r="B81" s="96" t="s">
        <v>310</v>
      </c>
      <c r="G81" s="89" t="str">
        <f t="shared" si="1"/>
        <v>36 Labor (nach DIN V 18599-100)</v>
      </c>
      <c r="O81" s="140"/>
    </row>
    <row r="82" spans="1:15" s="88" customFormat="1" ht="15" hidden="1" customHeight="1">
      <c r="A82" s="96">
        <v>37</v>
      </c>
      <c r="B82" s="96" t="s">
        <v>318</v>
      </c>
      <c r="G82" s="89" t="str">
        <f t="shared" si="1"/>
        <v>37 Untersuchungs-/ Behandlungsräume (n. DIN V 18599-100)</v>
      </c>
      <c r="O82" s="140"/>
    </row>
    <row r="83" spans="1:15" s="88" customFormat="1" ht="15" hidden="1" customHeight="1">
      <c r="A83" s="96">
        <v>38</v>
      </c>
      <c r="B83" s="96" t="s">
        <v>319</v>
      </c>
      <c r="G83" s="89" t="str">
        <f t="shared" si="1"/>
        <v>38 Spezialpflegebereiche (n. DIN V 18599-100)</v>
      </c>
      <c r="O83" s="140"/>
    </row>
    <row r="84" spans="1:15" s="88" customFormat="1" ht="15" hidden="1" customHeight="1">
      <c r="A84" s="96">
        <v>39</v>
      </c>
      <c r="B84" s="96" t="s">
        <v>320</v>
      </c>
      <c r="G84" s="89" t="str">
        <f t="shared" si="1"/>
        <v>39 Flure des allg. Pflegebereichs (n. DIN V 18599-100)</v>
      </c>
      <c r="O84" s="140"/>
    </row>
    <row r="85" spans="1:15" s="88" customFormat="1" ht="15" hidden="1" customHeight="1">
      <c r="A85" s="96">
        <v>40</v>
      </c>
      <c r="B85" s="96" t="s">
        <v>321</v>
      </c>
      <c r="G85" s="89" t="str">
        <f t="shared" si="1"/>
        <v>40 Arztpraxen / Therap. Praxen (n. DIN V 18599-100)</v>
      </c>
      <c r="O85" s="140"/>
    </row>
    <row r="86" spans="1:15" s="88" customFormat="1" ht="15" hidden="1" customHeight="1">
      <c r="A86" s="96">
        <v>41</v>
      </c>
      <c r="B86" s="96" t="s">
        <v>322</v>
      </c>
      <c r="G86" s="89" t="str">
        <f t="shared" si="1"/>
        <v>41 Lager-/ Logistikhallen (n. DIN V 18599-100)</v>
      </c>
      <c r="O86" s="140"/>
    </row>
    <row r="87" spans="1:15" s="88" customFormat="1" ht="15" hidden="1" customHeight="1">
      <c r="A87" s="129" t="s">
        <v>99</v>
      </c>
      <c r="B87" s="96" t="s">
        <v>323</v>
      </c>
      <c r="G87" s="89" t="str">
        <f t="shared" si="1"/>
        <v>xx Eigenes Nutzungsprofil (n. DIN V 18599)</v>
      </c>
      <c r="O87" s="140"/>
    </row>
    <row r="88" spans="1:15" s="88" customFormat="1" ht="15" hidden="1" customHeight="1">
      <c r="A88" s="129" t="s">
        <v>311</v>
      </c>
      <c r="B88" s="96" t="s">
        <v>313</v>
      </c>
      <c r="G88" s="89" t="str">
        <f t="shared" si="1"/>
        <v>W1 Wohnbereich EFH (nach DIN V 18599)</v>
      </c>
      <c r="O88" s="140"/>
    </row>
    <row r="89" spans="1:15" s="88" customFormat="1" ht="15" hidden="1" customHeight="1">
      <c r="A89" s="129" t="s">
        <v>312</v>
      </c>
      <c r="B89" s="96" t="s">
        <v>314</v>
      </c>
      <c r="G89" s="89" t="str">
        <f t="shared" si="1"/>
        <v>W2 Wohnbereich MFH (nach DIN V 18599)</v>
      </c>
      <c r="O89" s="140"/>
    </row>
    <row r="90" spans="1:15" s="88" customFormat="1" ht="15" hidden="1" customHeight="1">
      <c r="A90" s="129" t="s">
        <v>315</v>
      </c>
      <c r="B90" s="96" t="s">
        <v>347</v>
      </c>
      <c r="G90" s="89" t="str">
        <f t="shared" si="1"/>
        <v>W3 Wohnbereich (Berechn.: DIN 4108 / 4701)</v>
      </c>
      <c r="O90" s="140"/>
    </row>
    <row r="91" spans="1:15" s="88" customFormat="1" ht="11.25" hidden="1">
      <c r="O91" s="140"/>
    </row>
    <row r="92" spans="1:15" s="88" customFormat="1" ht="11.25" hidden="1">
      <c r="B92" s="88" t="s">
        <v>54</v>
      </c>
      <c r="C92" s="88" t="s">
        <v>199</v>
      </c>
      <c r="E92" s="88" t="s">
        <v>101</v>
      </c>
      <c r="F92" s="88" t="s">
        <v>247</v>
      </c>
      <c r="G92" s="88" t="s">
        <v>272</v>
      </c>
      <c r="O92" s="140"/>
    </row>
    <row r="93" spans="1:15" s="88" customFormat="1" ht="11.25" hidden="1">
      <c r="B93" s="88" t="s">
        <v>55</v>
      </c>
      <c r="C93" s="88" t="s">
        <v>196</v>
      </c>
      <c r="E93" s="88" t="s">
        <v>102</v>
      </c>
      <c r="F93" s="88" t="s">
        <v>248</v>
      </c>
      <c r="G93" s="88" t="s">
        <v>267</v>
      </c>
      <c r="O93" s="140"/>
    </row>
    <row r="94" spans="1:15" s="88" customFormat="1" ht="11.25" hidden="1">
      <c r="B94" s="88" t="s">
        <v>53</v>
      </c>
      <c r="C94" s="88" t="s">
        <v>183</v>
      </c>
      <c r="F94" s="88" t="s">
        <v>249</v>
      </c>
      <c r="G94" s="88" t="s">
        <v>268</v>
      </c>
      <c r="O94" s="140"/>
    </row>
    <row r="95" spans="1:15" s="88" customFormat="1" ht="11.25" hidden="1">
      <c r="F95" s="88" t="str">
        <f>K29</f>
        <v>Sonst. Übergabe Wärme</v>
      </c>
      <c r="G95" s="88" t="s">
        <v>269</v>
      </c>
      <c r="O95" s="140"/>
    </row>
    <row r="96" spans="1:15" s="88" customFormat="1" ht="11.25" hidden="1">
      <c r="G96" s="88" t="str">
        <f>M29</f>
        <v>Sonst. Übergabe Kälte</v>
      </c>
      <c r="O96" s="140"/>
    </row>
    <row r="97" spans="15:15" s="88" customFormat="1" ht="11.25" hidden="1">
      <c r="O97" s="140"/>
    </row>
    <row r="98" spans="15:15" s="88" customFormat="1" ht="11.25" hidden="1">
      <c r="O98" s="140"/>
    </row>
    <row r="99" spans="15:15" s="88" customFormat="1" ht="11.25" hidden="1">
      <c r="O99" s="140"/>
    </row>
    <row r="100" spans="15:15" s="88" customFormat="1" ht="11.25" hidden="1">
      <c r="O100" s="140"/>
    </row>
    <row r="101" spans="15:15" s="88" customFormat="1" ht="11.25">
      <c r="O101" s="140"/>
    </row>
    <row r="102" spans="15:15" s="88" customFormat="1" ht="11.25">
      <c r="O102" s="140"/>
    </row>
    <row r="103" spans="15:15" s="88" customFormat="1" ht="11.25">
      <c r="O103" s="140"/>
    </row>
    <row r="104" spans="15:15" s="88" customFormat="1" ht="11.25">
      <c r="O104" s="140"/>
    </row>
    <row r="105" spans="15:15" s="88" customFormat="1" ht="11.25">
      <c r="O105" s="140"/>
    </row>
  </sheetData>
  <sheetProtection algorithmName="SHA-512" hashValue="oKXN/eP2HWZw9m5cMIbgfwbm+DwzK4OV2zuS++ilHrkt/MZjzYidj5GYelaCwYkaLOTXJTzE3vWqCQoAJnkMxw==" saltValue="MOMF99QdqEmLpHi3iw+GwQ==" spinCount="100000" sheet="1"/>
  <mergeCells count="86">
    <mergeCell ref="G8:H8"/>
    <mergeCell ref="G9:H9"/>
    <mergeCell ref="G10:H10"/>
    <mergeCell ref="G11:H11"/>
    <mergeCell ref="G12:H12"/>
    <mergeCell ref="G24:H24"/>
    <mergeCell ref="G25:H25"/>
    <mergeCell ref="G14:H14"/>
    <mergeCell ref="G15:H15"/>
    <mergeCell ref="G16:H16"/>
    <mergeCell ref="G17:H17"/>
    <mergeCell ref="G18:H18"/>
    <mergeCell ref="G19:H19"/>
    <mergeCell ref="K12:L12"/>
    <mergeCell ref="G20:H20"/>
    <mergeCell ref="G21:H21"/>
    <mergeCell ref="G22:H22"/>
    <mergeCell ref="G23:H23"/>
    <mergeCell ref="G13:H13"/>
    <mergeCell ref="K8:L8"/>
    <mergeCell ref="M8:N8"/>
    <mergeCell ref="K9:L9"/>
    <mergeCell ref="K10:L10"/>
    <mergeCell ref="K11:L11"/>
    <mergeCell ref="M9:N9"/>
    <mergeCell ref="K29:L29"/>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M29:N29"/>
    <mergeCell ref="M10:N10"/>
    <mergeCell ref="M11:N11"/>
    <mergeCell ref="M12:N12"/>
    <mergeCell ref="M13:N13"/>
    <mergeCell ref="M14:N14"/>
    <mergeCell ref="M15:N15"/>
    <mergeCell ref="M16:N16"/>
    <mergeCell ref="M17:N17"/>
    <mergeCell ref="M18:N18"/>
    <mergeCell ref="M19:N19"/>
    <mergeCell ref="M20:N20"/>
    <mergeCell ref="M21:N21"/>
    <mergeCell ref="M22:N22"/>
    <mergeCell ref="B27:C27"/>
    <mergeCell ref="B28:C28"/>
    <mergeCell ref="M23:N23"/>
    <mergeCell ref="M24:N24"/>
    <mergeCell ref="M25:N25"/>
    <mergeCell ref="M26:N26"/>
    <mergeCell ref="M27:N27"/>
    <mergeCell ref="M28:N28"/>
    <mergeCell ref="K28:L28"/>
    <mergeCell ref="B23:C23"/>
    <mergeCell ref="B26:C26"/>
    <mergeCell ref="B24:C24"/>
    <mergeCell ref="K27:L27"/>
    <mergeCell ref="G26:H26"/>
    <mergeCell ref="G27:H27"/>
    <mergeCell ref="G28:H28"/>
    <mergeCell ref="B13:C13"/>
    <mergeCell ref="B25:C25"/>
    <mergeCell ref="B14:C14"/>
    <mergeCell ref="B15:C15"/>
    <mergeCell ref="B16:C16"/>
    <mergeCell ref="B17:C17"/>
    <mergeCell ref="B18:C18"/>
    <mergeCell ref="B19:C19"/>
    <mergeCell ref="B20:C20"/>
    <mergeCell ref="B21:C21"/>
    <mergeCell ref="B22:C22"/>
    <mergeCell ref="B8:C8"/>
    <mergeCell ref="B9:C9"/>
    <mergeCell ref="B10:C10"/>
    <mergeCell ref="B11:C11"/>
    <mergeCell ref="B12:C12"/>
  </mergeCells>
  <dataValidations count="6">
    <dataValidation type="list" allowBlank="1" showInputMessage="1" showErrorMessage="1" error="Bitte nur &quot;ja&quot; oder &quot;nein&quot; eintragen (Auswahl aus Liste oder manuell)." sqref="I9:J28" xr:uid="{00000000-0002-0000-0300-000000000000}">
      <formula1>$E$92:$E$93</formula1>
    </dataValidation>
    <dataValidation type="list" allowBlank="1" showInputMessage="1" showErrorMessage="1" error="Bitte Auswahl aus Liste vornehmen." sqref="G9:H28" xr:uid="{00000000-0002-0000-0300-000001000000}">
      <formula1>$C$92:$C$94</formula1>
    </dataValidation>
    <dataValidation type="list" showInputMessage="1" showErrorMessage="1" error="Bitte Auswahl aus Liste vornehmen." sqref="E9:E28" xr:uid="{00000000-0002-0000-0300-000002000000}">
      <formula1>$G$46:$G$90</formula1>
    </dataValidation>
    <dataValidation type="list" allowBlank="1" showInputMessage="1" showErrorMessage="1" error="Bitte Auswahl aus Liste vornehmen." sqref="F9:F28" xr:uid="{00000000-0002-0000-0300-000003000000}">
      <formula1>$B$92:$B$94</formula1>
    </dataValidation>
    <dataValidation type="list" allowBlank="1" showInputMessage="1" showErrorMessage="1" error="Bitte Auswahl aus Liste vornehmen (freier Eintrag kann unten in die Liste aufgenommen werden)." sqref="K9:L28" xr:uid="{00000000-0002-0000-0300-000004000000}">
      <formula1>$F$92:$F$95</formula1>
    </dataValidation>
    <dataValidation type="list" allowBlank="1" showInputMessage="1" showErrorMessage="1" error="Bitte Auswahl aus Liste vornehmen (freier Eintrag kann unten in die Liste aufgenommen werden)." sqref="M9:N28" xr:uid="{00000000-0002-0000-0300-000005000000}">
      <formula1>$G$92:$G$96</formula1>
    </dataValidation>
  </dataValidations>
  <pageMargins left="0.70866141732283472" right="0.70866141732283472" top="0.78740157480314965" bottom="0.78740157480314965" header="0.31496062992125984" footer="0.31496062992125984"/>
  <pageSetup paperSize="9" scale="7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80"/>
  <sheetViews>
    <sheetView zoomScaleNormal="100" workbookViewId="0">
      <selection activeCell="Y16" sqref="Y16"/>
    </sheetView>
  </sheetViews>
  <sheetFormatPr baseColWidth="10" defaultRowHeight="14.25"/>
  <cols>
    <col min="1" max="1" width="6.28515625" style="38" customWidth="1"/>
    <col min="2" max="2" width="3" style="38" customWidth="1"/>
    <col min="3" max="3" width="23.7109375" style="38" customWidth="1"/>
    <col min="4" max="4" width="18.7109375" style="38" customWidth="1"/>
    <col min="5" max="45" width="3" style="38" customWidth="1"/>
    <col min="46" max="16384" width="11.42578125" style="38"/>
  </cols>
  <sheetData>
    <row r="1" spans="1:45" s="11" customFormat="1" ht="18">
      <c r="A1" s="11" t="s">
        <v>7</v>
      </c>
    </row>
    <row r="3" spans="1:45" s="12" customFormat="1" ht="26.25">
      <c r="A3" s="12" t="s">
        <v>5</v>
      </c>
    </row>
    <row r="4" spans="1:45" s="11" customFormat="1" ht="18">
      <c r="A4" s="11" t="s">
        <v>8</v>
      </c>
      <c r="AS4" s="181" t="str">
        <f>Anleitung!J4</f>
        <v>Version 3.0</v>
      </c>
    </row>
    <row r="5" spans="1:45">
      <c r="AS5" s="180" t="str">
        <f>Anleitung!J5</f>
        <v>Objekt:</v>
      </c>
    </row>
    <row r="6" spans="1:45" s="14" customFormat="1" ht="18">
      <c r="A6" s="13" t="s">
        <v>291</v>
      </c>
      <c r="B6" s="13"/>
      <c r="AS6" s="148" t="str">
        <f>Anleitung!J6</f>
        <v/>
      </c>
    </row>
    <row r="7" spans="1:45" s="15" customFormat="1" ht="15" thickBot="1">
      <c r="AS7" s="117" t="str">
        <f>Anleitung!J7</f>
        <v/>
      </c>
    </row>
    <row r="8" spans="1:45" s="20" customFormat="1" ht="30" customHeight="1">
      <c r="A8" s="16"/>
      <c r="B8" s="17"/>
      <c r="C8" s="18" t="s">
        <v>292</v>
      </c>
      <c r="D8" s="19"/>
      <c r="E8" s="233" t="s">
        <v>104</v>
      </c>
      <c r="F8" s="234"/>
      <c r="G8" s="234"/>
      <c r="H8" s="234"/>
      <c r="I8" s="234"/>
      <c r="J8" s="234"/>
      <c r="K8" s="234"/>
      <c r="L8" s="235"/>
      <c r="M8" s="229" t="s">
        <v>294</v>
      </c>
      <c r="N8" s="230"/>
      <c r="O8" s="230"/>
      <c r="P8" s="230"/>
      <c r="Q8" s="231"/>
      <c r="R8" s="233" t="s">
        <v>137</v>
      </c>
      <c r="S8" s="230"/>
      <c r="T8" s="230"/>
      <c r="U8" s="230"/>
      <c r="V8" s="230"/>
      <c r="W8" s="230"/>
      <c r="X8" s="230"/>
      <c r="Y8" s="231"/>
      <c r="Z8" s="229" t="s">
        <v>193</v>
      </c>
      <c r="AA8" s="230"/>
      <c r="AB8" s="230"/>
      <c r="AC8" s="230"/>
      <c r="AD8" s="230"/>
      <c r="AE8" s="230"/>
      <c r="AF8" s="230"/>
      <c r="AG8" s="230"/>
      <c r="AH8" s="230"/>
      <c r="AI8" s="230"/>
      <c r="AJ8" s="230"/>
      <c r="AK8" s="230"/>
      <c r="AL8" s="230"/>
      <c r="AM8" s="230"/>
      <c r="AN8" s="230"/>
      <c r="AO8" s="230"/>
      <c r="AP8" s="230"/>
      <c r="AQ8" s="230"/>
      <c r="AR8" s="230"/>
      <c r="AS8" s="231"/>
    </row>
    <row r="9" spans="1:45" s="27" customFormat="1" ht="12.95" customHeight="1">
      <c r="A9" s="21"/>
      <c r="B9" s="22"/>
      <c r="C9" s="22"/>
      <c r="D9" s="23"/>
      <c r="E9" s="24">
        <v>1</v>
      </c>
      <c r="F9" s="25">
        <v>2</v>
      </c>
      <c r="G9" s="25">
        <v>3</v>
      </c>
      <c r="H9" s="25">
        <v>4</v>
      </c>
      <c r="I9" s="25">
        <v>5</v>
      </c>
      <c r="J9" s="25">
        <v>6</v>
      </c>
      <c r="K9" s="25">
        <v>7</v>
      </c>
      <c r="L9" s="26">
        <v>8</v>
      </c>
      <c r="M9" s="24">
        <v>1</v>
      </c>
      <c r="N9" s="25">
        <v>2</v>
      </c>
      <c r="O9" s="25">
        <v>3</v>
      </c>
      <c r="P9" s="25">
        <v>4</v>
      </c>
      <c r="Q9" s="26">
        <v>5</v>
      </c>
      <c r="R9" s="24">
        <v>1</v>
      </c>
      <c r="S9" s="25">
        <v>2</v>
      </c>
      <c r="T9" s="25">
        <v>3</v>
      </c>
      <c r="U9" s="25">
        <v>4</v>
      </c>
      <c r="V9" s="25">
        <v>5</v>
      </c>
      <c r="W9" s="25">
        <v>6</v>
      </c>
      <c r="X9" s="25">
        <v>7</v>
      </c>
      <c r="Y9" s="26">
        <v>8</v>
      </c>
      <c r="Z9" s="24">
        <v>1</v>
      </c>
      <c r="AA9" s="25">
        <v>2</v>
      </c>
      <c r="AB9" s="25">
        <v>3</v>
      </c>
      <c r="AC9" s="25">
        <v>4</v>
      </c>
      <c r="AD9" s="25">
        <v>5</v>
      </c>
      <c r="AE9" s="25">
        <v>6</v>
      </c>
      <c r="AF9" s="25">
        <v>7</v>
      </c>
      <c r="AG9" s="25">
        <v>8</v>
      </c>
      <c r="AH9" s="25">
        <v>9</v>
      </c>
      <c r="AI9" s="25">
        <v>10</v>
      </c>
      <c r="AJ9" s="25">
        <v>11</v>
      </c>
      <c r="AK9" s="25">
        <v>12</v>
      </c>
      <c r="AL9" s="25">
        <v>13</v>
      </c>
      <c r="AM9" s="25">
        <v>14</v>
      </c>
      <c r="AN9" s="25">
        <v>15</v>
      </c>
      <c r="AO9" s="25">
        <v>16</v>
      </c>
      <c r="AP9" s="25">
        <v>17</v>
      </c>
      <c r="AQ9" s="25">
        <v>18</v>
      </c>
      <c r="AR9" s="25">
        <v>19</v>
      </c>
      <c r="AS9" s="26">
        <v>20</v>
      </c>
    </row>
    <row r="10" spans="1:45" s="27" customFormat="1" ht="125.1" customHeight="1">
      <c r="A10" s="236" t="s">
        <v>293</v>
      </c>
      <c r="B10" s="237"/>
      <c r="C10" s="237"/>
      <c r="D10" s="28"/>
      <c r="E10" s="29" t="str">
        <f>C11</f>
        <v/>
      </c>
      <c r="F10" s="30" t="str">
        <f>C12</f>
        <v/>
      </c>
      <c r="G10" s="30" t="str">
        <f>C13</f>
        <v/>
      </c>
      <c r="H10" s="30" t="str">
        <f>C14</f>
        <v/>
      </c>
      <c r="I10" s="30" t="str">
        <f>C15</f>
        <v/>
      </c>
      <c r="J10" s="30" t="str">
        <f>C16</f>
        <v/>
      </c>
      <c r="K10" s="30" t="str">
        <f>C17</f>
        <v/>
      </c>
      <c r="L10" s="31" t="str">
        <f>C18</f>
        <v/>
      </c>
      <c r="M10" s="29" t="str">
        <f>C19</f>
        <v/>
      </c>
      <c r="N10" s="30" t="str">
        <f>C20</f>
        <v/>
      </c>
      <c r="O10" s="30" t="str">
        <f>C21</f>
        <v/>
      </c>
      <c r="P10" s="30" t="str">
        <f>C22</f>
        <v/>
      </c>
      <c r="Q10" s="31" t="str">
        <f>C23</f>
        <v/>
      </c>
      <c r="R10" s="29" t="str">
        <f>C24</f>
        <v/>
      </c>
      <c r="S10" s="30" t="str">
        <f>C25</f>
        <v/>
      </c>
      <c r="T10" s="30" t="str">
        <f>C26</f>
        <v/>
      </c>
      <c r="U10" s="30" t="str">
        <f>C27</f>
        <v/>
      </c>
      <c r="V10" s="30" t="str">
        <f>C28</f>
        <v/>
      </c>
      <c r="W10" s="30" t="str">
        <f>C29</f>
        <v/>
      </c>
      <c r="X10" s="30" t="str">
        <f>C30</f>
        <v/>
      </c>
      <c r="Y10" s="31" t="str">
        <f>C31</f>
        <v/>
      </c>
      <c r="Z10" s="29" t="str">
        <f>C50</f>
        <v/>
      </c>
      <c r="AA10" s="30" t="str">
        <f>C51</f>
        <v/>
      </c>
      <c r="AB10" s="30" t="str">
        <f>C52</f>
        <v/>
      </c>
      <c r="AC10" s="30" t="str">
        <f>C53</f>
        <v/>
      </c>
      <c r="AD10" s="30" t="str">
        <f>C54</f>
        <v/>
      </c>
      <c r="AE10" s="30" t="str">
        <f>C55</f>
        <v/>
      </c>
      <c r="AF10" s="30" t="str">
        <f>C56</f>
        <v/>
      </c>
      <c r="AG10" s="30" t="str">
        <f>C57</f>
        <v/>
      </c>
      <c r="AH10" s="30" t="str">
        <f>C58</f>
        <v/>
      </c>
      <c r="AI10" s="30" t="str">
        <f>C59</f>
        <v/>
      </c>
      <c r="AJ10" s="30" t="str">
        <f>C60</f>
        <v/>
      </c>
      <c r="AK10" s="30" t="str">
        <f>C61</f>
        <v/>
      </c>
      <c r="AL10" s="30" t="str">
        <f>C62</f>
        <v/>
      </c>
      <c r="AM10" s="30" t="str">
        <f>C63</f>
        <v/>
      </c>
      <c r="AN10" s="30" t="str">
        <f>C64</f>
        <v/>
      </c>
      <c r="AO10" s="30" t="str">
        <f>C65</f>
        <v/>
      </c>
      <c r="AP10" s="30" t="str">
        <f>C66</f>
        <v/>
      </c>
      <c r="AQ10" s="30" t="str">
        <f>C67</f>
        <v/>
      </c>
      <c r="AR10" s="30" t="str">
        <f>C68</f>
        <v/>
      </c>
      <c r="AS10" s="31" t="str">
        <f>C69</f>
        <v/>
      </c>
    </row>
    <row r="11" spans="1:45" ht="12.95" customHeight="1">
      <c r="A11" s="224" t="s">
        <v>104</v>
      </c>
      <c r="B11" s="32">
        <v>1</v>
      </c>
      <c r="C11" s="33" t="str">
        <f>IF(Eingangsdaten!C66&lt;&gt;"",Eingangsdaten!C66,"")</f>
        <v/>
      </c>
      <c r="D11" s="34" t="str">
        <f>IF(Eingangsdaten!E66&lt;&gt;"",Eingangsdaten!E66,"")</f>
        <v/>
      </c>
      <c r="E11" s="35"/>
      <c r="F11" s="36"/>
      <c r="G11" s="36"/>
      <c r="H11" s="36"/>
      <c r="I11" s="36"/>
      <c r="J11" s="36"/>
      <c r="K11" s="36"/>
      <c r="L11" s="37"/>
      <c r="M11" s="127"/>
      <c r="N11" s="63"/>
      <c r="O11" s="63"/>
      <c r="P11" s="64"/>
      <c r="Q11" s="65"/>
      <c r="R11" s="127"/>
      <c r="S11" s="64"/>
      <c r="T11" s="64"/>
      <c r="U11" s="64"/>
      <c r="V11" s="64"/>
      <c r="W11" s="64"/>
      <c r="X11" s="64"/>
      <c r="Y11" s="65"/>
      <c r="Z11" s="66"/>
      <c r="AA11" s="68"/>
      <c r="AB11" s="68"/>
      <c r="AC11" s="68"/>
      <c r="AD11" s="67"/>
      <c r="AE11" s="67"/>
      <c r="AF11" s="67"/>
      <c r="AG11" s="67"/>
      <c r="AH11" s="67"/>
      <c r="AI11" s="67"/>
      <c r="AJ11" s="67"/>
      <c r="AK11" s="67"/>
      <c r="AL11" s="67"/>
      <c r="AM11" s="67"/>
      <c r="AN11" s="67"/>
      <c r="AO11" s="67"/>
      <c r="AP11" s="67"/>
      <c r="AQ11" s="67"/>
      <c r="AR11" s="67"/>
      <c r="AS11" s="65"/>
    </row>
    <row r="12" spans="1:45" ht="12.95" customHeight="1">
      <c r="A12" s="225"/>
      <c r="B12" s="39">
        <v>2</v>
      </c>
      <c r="C12" s="40" t="str">
        <f>IF(Eingangsdaten!C67&lt;&gt;"",Eingangsdaten!C67,"")</f>
        <v/>
      </c>
      <c r="D12" s="41" t="str">
        <f>IF(Eingangsdaten!E67&lt;&gt;"",Eingangsdaten!E67,"")</f>
        <v/>
      </c>
      <c r="E12" s="42"/>
      <c r="F12" s="43"/>
      <c r="G12" s="43"/>
      <c r="H12" s="43"/>
      <c r="I12" s="43"/>
      <c r="J12" s="43"/>
      <c r="K12" s="43"/>
      <c r="L12" s="44"/>
      <c r="M12" s="66"/>
      <c r="N12" s="68"/>
      <c r="O12" s="68"/>
      <c r="P12" s="67"/>
      <c r="Q12" s="69"/>
      <c r="R12" s="66"/>
      <c r="S12" s="67"/>
      <c r="T12" s="67"/>
      <c r="U12" s="67"/>
      <c r="V12" s="67"/>
      <c r="W12" s="67"/>
      <c r="X12" s="67"/>
      <c r="Y12" s="69"/>
      <c r="Z12" s="66"/>
      <c r="AA12" s="67"/>
      <c r="AB12" s="67"/>
      <c r="AC12" s="67"/>
      <c r="AD12" s="67"/>
      <c r="AE12" s="67"/>
      <c r="AF12" s="67"/>
      <c r="AG12" s="67"/>
      <c r="AH12" s="67"/>
      <c r="AI12" s="67"/>
      <c r="AJ12" s="67"/>
      <c r="AK12" s="67"/>
      <c r="AL12" s="67"/>
      <c r="AM12" s="67"/>
      <c r="AN12" s="67"/>
      <c r="AO12" s="67"/>
      <c r="AP12" s="67"/>
      <c r="AQ12" s="67"/>
      <c r="AR12" s="67"/>
      <c r="AS12" s="69"/>
    </row>
    <row r="13" spans="1:45" ht="12.95" customHeight="1">
      <c r="A13" s="225"/>
      <c r="B13" s="39">
        <v>3</v>
      </c>
      <c r="C13" s="40" t="str">
        <f>IF(Eingangsdaten!C68&lt;&gt;"",Eingangsdaten!C68,"")</f>
        <v/>
      </c>
      <c r="D13" s="41" t="str">
        <f>IF(Eingangsdaten!E68&lt;&gt;"",Eingangsdaten!E68,"")</f>
        <v/>
      </c>
      <c r="E13" s="42"/>
      <c r="F13" s="43"/>
      <c r="G13" s="43"/>
      <c r="H13" s="43"/>
      <c r="I13" s="43"/>
      <c r="J13" s="43"/>
      <c r="K13" s="43"/>
      <c r="L13" s="44"/>
      <c r="M13" s="66"/>
      <c r="N13" s="68"/>
      <c r="O13" s="68"/>
      <c r="P13" s="67"/>
      <c r="Q13" s="69"/>
      <c r="R13" s="66"/>
      <c r="S13" s="67"/>
      <c r="T13" s="67"/>
      <c r="U13" s="67"/>
      <c r="V13" s="67"/>
      <c r="W13" s="67"/>
      <c r="X13" s="67"/>
      <c r="Y13" s="69"/>
      <c r="Z13" s="66"/>
      <c r="AA13" s="67"/>
      <c r="AB13" s="67"/>
      <c r="AC13" s="67"/>
      <c r="AD13" s="67"/>
      <c r="AE13" s="67"/>
      <c r="AF13" s="67"/>
      <c r="AG13" s="67"/>
      <c r="AH13" s="67"/>
      <c r="AI13" s="67"/>
      <c r="AJ13" s="67"/>
      <c r="AK13" s="67"/>
      <c r="AL13" s="67"/>
      <c r="AM13" s="67"/>
      <c r="AN13" s="67"/>
      <c r="AO13" s="67"/>
      <c r="AP13" s="67"/>
      <c r="AQ13" s="67"/>
      <c r="AR13" s="67"/>
      <c r="AS13" s="69"/>
    </row>
    <row r="14" spans="1:45" ht="12.95" customHeight="1">
      <c r="A14" s="225"/>
      <c r="B14" s="39">
        <v>4</v>
      </c>
      <c r="C14" s="40" t="str">
        <f>IF(Eingangsdaten!C69&lt;&gt;"",Eingangsdaten!C69,"")</f>
        <v/>
      </c>
      <c r="D14" s="41" t="str">
        <f>IF(Eingangsdaten!E69&lt;&gt;"",Eingangsdaten!E69,"")</f>
        <v/>
      </c>
      <c r="E14" s="42"/>
      <c r="F14" s="43"/>
      <c r="G14" s="43"/>
      <c r="H14" s="43"/>
      <c r="I14" s="43"/>
      <c r="J14" s="43"/>
      <c r="K14" s="43"/>
      <c r="L14" s="44"/>
      <c r="M14" s="66"/>
      <c r="N14" s="68"/>
      <c r="O14" s="68"/>
      <c r="P14" s="67"/>
      <c r="Q14" s="69"/>
      <c r="R14" s="66"/>
      <c r="S14" s="67"/>
      <c r="T14" s="67"/>
      <c r="U14" s="67"/>
      <c r="V14" s="67"/>
      <c r="W14" s="67"/>
      <c r="X14" s="67"/>
      <c r="Y14" s="69"/>
      <c r="Z14" s="66"/>
      <c r="AA14" s="67"/>
      <c r="AB14" s="67"/>
      <c r="AC14" s="67"/>
      <c r="AD14" s="67"/>
      <c r="AE14" s="67"/>
      <c r="AF14" s="67"/>
      <c r="AG14" s="67"/>
      <c r="AH14" s="67"/>
      <c r="AI14" s="67"/>
      <c r="AJ14" s="67"/>
      <c r="AK14" s="67"/>
      <c r="AL14" s="67"/>
      <c r="AM14" s="67"/>
      <c r="AN14" s="67"/>
      <c r="AO14" s="67"/>
      <c r="AP14" s="67"/>
      <c r="AQ14" s="67"/>
      <c r="AR14" s="67"/>
      <c r="AS14" s="69"/>
    </row>
    <row r="15" spans="1:45" ht="12.95" customHeight="1">
      <c r="A15" s="225"/>
      <c r="B15" s="39">
        <v>5</v>
      </c>
      <c r="C15" s="40" t="str">
        <f>IF(Eingangsdaten!C70&lt;&gt;"",Eingangsdaten!C70,"")</f>
        <v/>
      </c>
      <c r="D15" s="41" t="str">
        <f>IF(Eingangsdaten!E70&lt;&gt;"",Eingangsdaten!E70,"")</f>
        <v/>
      </c>
      <c r="E15" s="42"/>
      <c r="F15" s="43"/>
      <c r="G15" s="43"/>
      <c r="H15" s="43"/>
      <c r="I15" s="43"/>
      <c r="J15" s="43"/>
      <c r="K15" s="43"/>
      <c r="L15" s="44"/>
      <c r="M15" s="66"/>
      <c r="N15" s="68"/>
      <c r="O15" s="68"/>
      <c r="P15" s="67"/>
      <c r="Q15" s="69"/>
      <c r="R15" s="66"/>
      <c r="S15" s="67"/>
      <c r="T15" s="67"/>
      <c r="U15" s="67"/>
      <c r="V15" s="67"/>
      <c r="W15" s="67"/>
      <c r="X15" s="67"/>
      <c r="Y15" s="69"/>
      <c r="Z15" s="66"/>
      <c r="AA15" s="67"/>
      <c r="AB15" s="67"/>
      <c r="AC15" s="67"/>
      <c r="AD15" s="67"/>
      <c r="AE15" s="67"/>
      <c r="AF15" s="67"/>
      <c r="AG15" s="67"/>
      <c r="AH15" s="67"/>
      <c r="AI15" s="67"/>
      <c r="AJ15" s="67"/>
      <c r="AK15" s="67"/>
      <c r="AL15" s="67"/>
      <c r="AM15" s="67"/>
      <c r="AN15" s="67"/>
      <c r="AO15" s="67"/>
      <c r="AP15" s="67"/>
      <c r="AQ15" s="67"/>
      <c r="AR15" s="67"/>
      <c r="AS15" s="69"/>
    </row>
    <row r="16" spans="1:45" ht="12.95" customHeight="1">
      <c r="A16" s="225"/>
      <c r="B16" s="39">
        <v>6</v>
      </c>
      <c r="C16" s="40" t="str">
        <f>IF(Eingangsdaten!C71&lt;&gt;"",Eingangsdaten!C71,"")</f>
        <v/>
      </c>
      <c r="D16" s="41" t="str">
        <f>IF(Eingangsdaten!E71&lt;&gt;"",Eingangsdaten!E71,"")</f>
        <v/>
      </c>
      <c r="E16" s="42"/>
      <c r="F16" s="43"/>
      <c r="G16" s="43"/>
      <c r="H16" s="43"/>
      <c r="I16" s="43"/>
      <c r="J16" s="43"/>
      <c r="K16" s="43"/>
      <c r="L16" s="44"/>
      <c r="M16" s="66"/>
      <c r="N16" s="68"/>
      <c r="O16" s="68"/>
      <c r="P16" s="67"/>
      <c r="Q16" s="69"/>
      <c r="R16" s="66"/>
      <c r="S16" s="67"/>
      <c r="T16" s="67"/>
      <c r="U16" s="67"/>
      <c r="V16" s="67"/>
      <c r="W16" s="67"/>
      <c r="X16" s="67"/>
      <c r="Y16" s="69"/>
      <c r="Z16" s="66"/>
      <c r="AA16" s="67"/>
      <c r="AB16" s="67"/>
      <c r="AC16" s="67"/>
      <c r="AD16" s="67"/>
      <c r="AE16" s="67"/>
      <c r="AF16" s="67"/>
      <c r="AG16" s="67"/>
      <c r="AH16" s="67"/>
      <c r="AI16" s="67"/>
      <c r="AJ16" s="67"/>
      <c r="AK16" s="67"/>
      <c r="AL16" s="67"/>
      <c r="AM16" s="67"/>
      <c r="AN16" s="67"/>
      <c r="AO16" s="67"/>
      <c r="AP16" s="67"/>
      <c r="AQ16" s="67"/>
      <c r="AR16" s="67"/>
      <c r="AS16" s="69"/>
    </row>
    <row r="17" spans="1:45" ht="12.95" customHeight="1">
      <c r="A17" s="225"/>
      <c r="B17" s="39">
        <v>7</v>
      </c>
      <c r="C17" s="40" t="str">
        <f>IF(Eingangsdaten!C72&lt;&gt;"",Eingangsdaten!C72,"")</f>
        <v/>
      </c>
      <c r="D17" s="41" t="str">
        <f>IF(Eingangsdaten!E72&lt;&gt;"",Eingangsdaten!E72,"")</f>
        <v/>
      </c>
      <c r="E17" s="42"/>
      <c r="F17" s="43"/>
      <c r="G17" s="43"/>
      <c r="H17" s="43"/>
      <c r="I17" s="43"/>
      <c r="J17" s="43"/>
      <c r="K17" s="43"/>
      <c r="L17" s="44"/>
      <c r="M17" s="66"/>
      <c r="N17" s="68"/>
      <c r="O17" s="68"/>
      <c r="P17" s="67"/>
      <c r="Q17" s="69"/>
      <c r="R17" s="66"/>
      <c r="S17" s="67"/>
      <c r="T17" s="67"/>
      <c r="U17" s="67"/>
      <c r="V17" s="67"/>
      <c r="W17" s="67"/>
      <c r="X17" s="67"/>
      <c r="Y17" s="69"/>
      <c r="Z17" s="66"/>
      <c r="AA17" s="67"/>
      <c r="AB17" s="67"/>
      <c r="AC17" s="67"/>
      <c r="AD17" s="67"/>
      <c r="AE17" s="67"/>
      <c r="AF17" s="67"/>
      <c r="AG17" s="67"/>
      <c r="AH17" s="67"/>
      <c r="AI17" s="67"/>
      <c r="AJ17" s="67"/>
      <c r="AK17" s="67"/>
      <c r="AL17" s="67"/>
      <c r="AM17" s="67"/>
      <c r="AN17" s="67"/>
      <c r="AO17" s="67"/>
      <c r="AP17" s="67"/>
      <c r="AQ17" s="67"/>
      <c r="AR17" s="67"/>
      <c r="AS17" s="69"/>
    </row>
    <row r="18" spans="1:45" ht="12.95" customHeight="1">
      <c r="A18" s="226"/>
      <c r="B18" s="45">
        <v>8</v>
      </c>
      <c r="C18" s="46" t="str">
        <f>IF(Eingangsdaten!C73&lt;&gt;"",Eingangsdaten!C73,"")</f>
        <v/>
      </c>
      <c r="D18" s="47" t="str">
        <f>IF(Eingangsdaten!E73&lt;&gt;"",Eingangsdaten!E73,"")</f>
        <v/>
      </c>
      <c r="E18" s="48"/>
      <c r="F18" s="49"/>
      <c r="G18" s="49"/>
      <c r="H18" s="49"/>
      <c r="I18" s="49"/>
      <c r="J18" s="49"/>
      <c r="K18" s="49"/>
      <c r="L18" s="50"/>
      <c r="M18" s="70"/>
      <c r="N18" s="71"/>
      <c r="O18" s="71"/>
      <c r="P18" s="72"/>
      <c r="Q18" s="73"/>
      <c r="R18" s="70"/>
      <c r="S18" s="72"/>
      <c r="T18" s="72"/>
      <c r="U18" s="72"/>
      <c r="V18" s="72"/>
      <c r="W18" s="72"/>
      <c r="X18" s="72"/>
      <c r="Y18" s="73"/>
      <c r="Z18" s="70"/>
      <c r="AA18" s="72"/>
      <c r="AB18" s="72"/>
      <c r="AC18" s="72"/>
      <c r="AD18" s="72"/>
      <c r="AE18" s="72"/>
      <c r="AF18" s="72"/>
      <c r="AG18" s="72"/>
      <c r="AH18" s="72"/>
      <c r="AI18" s="72"/>
      <c r="AJ18" s="72"/>
      <c r="AK18" s="72"/>
      <c r="AL18" s="72"/>
      <c r="AM18" s="72"/>
      <c r="AN18" s="72"/>
      <c r="AO18" s="72"/>
      <c r="AP18" s="72"/>
      <c r="AQ18" s="72"/>
      <c r="AR18" s="72"/>
      <c r="AS18" s="73"/>
    </row>
    <row r="19" spans="1:45" ht="12.95" customHeight="1">
      <c r="A19" s="224" t="s">
        <v>294</v>
      </c>
      <c r="B19" s="32">
        <v>1</v>
      </c>
      <c r="C19" s="33" t="str">
        <f>IF(Eingangsdaten!C78&lt;&gt;"",Eingangsdaten!C78,"")</f>
        <v/>
      </c>
      <c r="D19" s="34" t="str">
        <f>IF(Eingangsdaten!E78&lt;&gt;"",Eingangsdaten!E78,"")</f>
        <v/>
      </c>
      <c r="E19" s="35"/>
      <c r="F19" s="36"/>
      <c r="G19" s="36"/>
      <c r="H19" s="36"/>
      <c r="I19" s="36"/>
      <c r="J19" s="36"/>
      <c r="K19" s="36"/>
      <c r="L19" s="37"/>
      <c r="M19" s="51"/>
      <c r="N19" s="52"/>
      <c r="O19" s="52"/>
      <c r="P19" s="52"/>
      <c r="Q19" s="53"/>
      <c r="R19" s="127"/>
      <c r="S19" s="64"/>
      <c r="T19" s="64"/>
      <c r="U19" s="64"/>
      <c r="V19" s="64"/>
      <c r="W19" s="64"/>
      <c r="X19" s="64"/>
      <c r="Y19" s="65"/>
      <c r="Z19" s="147"/>
      <c r="AA19" s="67"/>
      <c r="AB19" s="67"/>
      <c r="AC19" s="67"/>
      <c r="AD19" s="67"/>
      <c r="AE19" s="67"/>
      <c r="AF19" s="67"/>
      <c r="AG19" s="67"/>
      <c r="AH19" s="67"/>
      <c r="AI19" s="67"/>
      <c r="AJ19" s="67"/>
      <c r="AK19" s="67"/>
      <c r="AL19" s="67"/>
      <c r="AM19" s="67"/>
      <c r="AN19" s="67"/>
      <c r="AO19" s="67"/>
      <c r="AP19" s="67"/>
      <c r="AQ19" s="67"/>
      <c r="AR19" s="67"/>
      <c r="AS19" s="65"/>
    </row>
    <row r="20" spans="1:45" ht="12.95" customHeight="1">
      <c r="A20" s="225"/>
      <c r="B20" s="39">
        <v>2</v>
      </c>
      <c r="C20" s="40" t="str">
        <f>IF(Eingangsdaten!C79&lt;&gt;"",Eingangsdaten!C79,"")</f>
        <v/>
      </c>
      <c r="D20" s="41" t="str">
        <f>IF(Eingangsdaten!E79&lt;&gt;"",Eingangsdaten!E79,"")</f>
        <v/>
      </c>
      <c r="E20" s="42"/>
      <c r="F20" s="43"/>
      <c r="G20" s="43"/>
      <c r="H20" s="43"/>
      <c r="I20" s="43"/>
      <c r="J20" s="43"/>
      <c r="K20" s="43"/>
      <c r="L20" s="44"/>
      <c r="M20" s="54"/>
      <c r="N20" s="55"/>
      <c r="O20" s="55"/>
      <c r="P20" s="55"/>
      <c r="Q20" s="56"/>
      <c r="R20" s="66"/>
      <c r="S20" s="67"/>
      <c r="T20" s="67"/>
      <c r="U20" s="67"/>
      <c r="V20" s="67"/>
      <c r="W20" s="67"/>
      <c r="X20" s="67"/>
      <c r="Y20" s="69"/>
      <c r="Z20" s="66"/>
      <c r="AA20" s="67"/>
      <c r="AB20" s="67"/>
      <c r="AC20" s="67"/>
      <c r="AD20" s="67"/>
      <c r="AE20" s="67"/>
      <c r="AF20" s="67"/>
      <c r="AG20" s="67"/>
      <c r="AH20" s="67"/>
      <c r="AI20" s="67"/>
      <c r="AJ20" s="67"/>
      <c r="AK20" s="67"/>
      <c r="AL20" s="67"/>
      <c r="AM20" s="67"/>
      <c r="AN20" s="67"/>
      <c r="AO20" s="67"/>
      <c r="AP20" s="67"/>
      <c r="AQ20" s="67"/>
      <c r="AR20" s="67"/>
      <c r="AS20" s="69"/>
    </row>
    <row r="21" spans="1:45" ht="12.95" customHeight="1">
      <c r="A21" s="225"/>
      <c r="B21" s="39">
        <v>3</v>
      </c>
      <c r="C21" s="40" t="str">
        <f>IF(Eingangsdaten!C80&lt;&gt;"",Eingangsdaten!C80,"")</f>
        <v/>
      </c>
      <c r="D21" s="41" t="str">
        <f>IF(Eingangsdaten!E80&lt;&gt;"",Eingangsdaten!E80,"")</f>
        <v/>
      </c>
      <c r="E21" s="42"/>
      <c r="F21" s="43"/>
      <c r="G21" s="43"/>
      <c r="H21" s="43"/>
      <c r="I21" s="43"/>
      <c r="J21" s="43"/>
      <c r="K21" s="43"/>
      <c r="L21" s="44"/>
      <c r="M21" s="54"/>
      <c r="N21" s="55"/>
      <c r="O21" s="55"/>
      <c r="P21" s="55"/>
      <c r="Q21" s="56"/>
      <c r="R21" s="66"/>
      <c r="S21" s="67"/>
      <c r="T21" s="67"/>
      <c r="U21" s="67"/>
      <c r="V21" s="67"/>
      <c r="W21" s="67"/>
      <c r="X21" s="67"/>
      <c r="Y21" s="69"/>
      <c r="Z21" s="66"/>
      <c r="AA21" s="67"/>
      <c r="AB21" s="67"/>
      <c r="AC21" s="67"/>
      <c r="AD21" s="67"/>
      <c r="AE21" s="67"/>
      <c r="AF21" s="67"/>
      <c r="AG21" s="67"/>
      <c r="AH21" s="67"/>
      <c r="AI21" s="67"/>
      <c r="AJ21" s="67"/>
      <c r="AK21" s="67"/>
      <c r="AL21" s="67"/>
      <c r="AM21" s="67"/>
      <c r="AN21" s="67"/>
      <c r="AO21" s="67"/>
      <c r="AP21" s="67"/>
      <c r="AQ21" s="67"/>
      <c r="AR21" s="67"/>
      <c r="AS21" s="69"/>
    </row>
    <row r="22" spans="1:45" ht="12.95" customHeight="1">
      <c r="A22" s="225"/>
      <c r="B22" s="39">
        <v>4</v>
      </c>
      <c r="C22" s="40" t="str">
        <f>IF(Eingangsdaten!C81&lt;&gt;"",Eingangsdaten!C81,"")</f>
        <v/>
      </c>
      <c r="D22" s="41" t="str">
        <f>IF(Eingangsdaten!E81&lt;&gt;"",Eingangsdaten!E81,"")</f>
        <v/>
      </c>
      <c r="E22" s="42"/>
      <c r="F22" s="43"/>
      <c r="G22" s="43"/>
      <c r="H22" s="43"/>
      <c r="I22" s="43"/>
      <c r="J22" s="43"/>
      <c r="K22" s="43"/>
      <c r="L22" s="44"/>
      <c r="M22" s="54"/>
      <c r="N22" s="55"/>
      <c r="O22" s="55"/>
      <c r="P22" s="55"/>
      <c r="Q22" s="56"/>
      <c r="R22" s="66"/>
      <c r="S22" s="67"/>
      <c r="T22" s="67"/>
      <c r="U22" s="67"/>
      <c r="V22" s="67"/>
      <c r="W22" s="67"/>
      <c r="X22" s="67"/>
      <c r="Y22" s="69"/>
      <c r="Z22" s="66"/>
      <c r="AA22" s="67"/>
      <c r="AB22" s="67"/>
      <c r="AC22" s="67"/>
      <c r="AD22" s="67"/>
      <c r="AE22" s="67"/>
      <c r="AF22" s="67"/>
      <c r="AG22" s="67"/>
      <c r="AH22" s="67"/>
      <c r="AI22" s="67"/>
      <c r="AJ22" s="67"/>
      <c r="AK22" s="67"/>
      <c r="AL22" s="67"/>
      <c r="AM22" s="67"/>
      <c r="AN22" s="67"/>
      <c r="AO22" s="67"/>
      <c r="AP22" s="67"/>
      <c r="AQ22" s="67"/>
      <c r="AR22" s="67"/>
      <c r="AS22" s="69"/>
    </row>
    <row r="23" spans="1:45" ht="12.95" customHeight="1">
      <c r="A23" s="226"/>
      <c r="B23" s="45">
        <v>5</v>
      </c>
      <c r="C23" s="46" t="str">
        <f>IF(Eingangsdaten!C82&lt;&gt;"",Eingangsdaten!C82,"")</f>
        <v/>
      </c>
      <c r="D23" s="47" t="str">
        <f>IF(Eingangsdaten!E82&lt;&gt;"",Eingangsdaten!E82,"")</f>
        <v/>
      </c>
      <c r="E23" s="42"/>
      <c r="F23" s="43"/>
      <c r="G23" s="43"/>
      <c r="H23" s="43"/>
      <c r="I23" s="43"/>
      <c r="J23" s="43"/>
      <c r="K23" s="43"/>
      <c r="L23" s="44"/>
      <c r="M23" s="57"/>
      <c r="N23" s="58"/>
      <c r="O23" s="58"/>
      <c r="P23" s="58"/>
      <c r="Q23" s="59"/>
      <c r="R23" s="66"/>
      <c r="S23" s="67"/>
      <c r="T23" s="67"/>
      <c r="U23" s="67"/>
      <c r="V23" s="67"/>
      <c r="W23" s="67"/>
      <c r="X23" s="67"/>
      <c r="Y23" s="69"/>
      <c r="Z23" s="70"/>
      <c r="AA23" s="72"/>
      <c r="AB23" s="72"/>
      <c r="AC23" s="72"/>
      <c r="AD23" s="72"/>
      <c r="AE23" s="72"/>
      <c r="AF23" s="72"/>
      <c r="AG23" s="72"/>
      <c r="AH23" s="72"/>
      <c r="AI23" s="72"/>
      <c r="AJ23" s="72"/>
      <c r="AK23" s="72"/>
      <c r="AL23" s="72"/>
      <c r="AM23" s="72"/>
      <c r="AN23" s="72"/>
      <c r="AO23" s="72"/>
      <c r="AP23" s="72"/>
      <c r="AQ23" s="72"/>
      <c r="AR23" s="72"/>
      <c r="AS23" s="73"/>
    </row>
    <row r="24" spans="1:45" s="27" customFormat="1" ht="12.95" customHeight="1">
      <c r="A24" s="224" t="s">
        <v>137</v>
      </c>
      <c r="B24" s="32">
        <v>1</v>
      </c>
      <c r="C24" s="33" t="str">
        <f>IF(Eingangsdaten!C87&lt;&gt;"",Eingangsdaten!C87,"")</f>
        <v/>
      </c>
      <c r="D24" s="34" t="str">
        <f>IF(Eingangsdaten!E87&lt;&gt;"",Eingangsdaten!E87,"")</f>
        <v/>
      </c>
      <c r="E24" s="35"/>
      <c r="F24" s="36"/>
      <c r="G24" s="36"/>
      <c r="H24" s="36"/>
      <c r="I24" s="36"/>
      <c r="J24" s="36"/>
      <c r="K24" s="36"/>
      <c r="L24" s="37"/>
      <c r="M24" s="51"/>
      <c r="N24" s="52"/>
      <c r="O24" s="52"/>
      <c r="P24" s="52"/>
      <c r="Q24" s="53"/>
      <c r="R24" s="60"/>
      <c r="S24" s="33"/>
      <c r="T24" s="33"/>
      <c r="U24" s="33"/>
      <c r="V24" s="33"/>
      <c r="W24" s="33"/>
      <c r="X24" s="33"/>
      <c r="Y24" s="34"/>
      <c r="Z24" s="147"/>
      <c r="AA24" s="67"/>
      <c r="AB24" s="67"/>
      <c r="AC24" s="67"/>
      <c r="AD24" s="67"/>
      <c r="AE24" s="67"/>
      <c r="AF24" s="67"/>
      <c r="AG24" s="67"/>
      <c r="AH24" s="67"/>
      <c r="AI24" s="67"/>
      <c r="AJ24" s="67"/>
      <c r="AK24" s="67"/>
      <c r="AL24" s="67"/>
      <c r="AM24" s="67"/>
      <c r="AN24" s="67"/>
      <c r="AO24" s="67"/>
      <c r="AP24" s="67"/>
      <c r="AQ24" s="67"/>
      <c r="AR24" s="67"/>
      <c r="AS24" s="69"/>
    </row>
    <row r="25" spans="1:45" s="27" customFormat="1" ht="12.95" customHeight="1">
      <c r="A25" s="227"/>
      <c r="B25" s="39">
        <v>2</v>
      </c>
      <c r="C25" s="40" t="str">
        <f>IF(Eingangsdaten!C88&lt;&gt;"",Eingangsdaten!C88,"")</f>
        <v/>
      </c>
      <c r="D25" s="41" t="str">
        <f>IF(Eingangsdaten!E88&lt;&gt;"",Eingangsdaten!E88,"")</f>
        <v/>
      </c>
      <c r="E25" s="42"/>
      <c r="F25" s="43"/>
      <c r="G25" s="43"/>
      <c r="H25" s="43"/>
      <c r="I25" s="43"/>
      <c r="J25" s="43"/>
      <c r="K25" s="43"/>
      <c r="L25" s="44"/>
      <c r="M25" s="54"/>
      <c r="N25" s="55"/>
      <c r="O25" s="55"/>
      <c r="P25" s="55"/>
      <c r="Q25" s="56"/>
      <c r="R25" s="61"/>
      <c r="S25" s="40"/>
      <c r="T25" s="40"/>
      <c r="U25" s="40"/>
      <c r="V25" s="40"/>
      <c r="W25" s="40"/>
      <c r="X25" s="40"/>
      <c r="Y25" s="41"/>
      <c r="Z25" s="66"/>
      <c r="AA25" s="67"/>
      <c r="AB25" s="67"/>
      <c r="AC25" s="67"/>
      <c r="AD25" s="67"/>
      <c r="AE25" s="67"/>
      <c r="AF25" s="67"/>
      <c r="AG25" s="67"/>
      <c r="AH25" s="67"/>
      <c r="AI25" s="67"/>
      <c r="AJ25" s="67"/>
      <c r="AK25" s="67"/>
      <c r="AL25" s="67"/>
      <c r="AM25" s="67"/>
      <c r="AN25" s="67"/>
      <c r="AO25" s="67"/>
      <c r="AP25" s="67"/>
      <c r="AQ25" s="67"/>
      <c r="AR25" s="67"/>
      <c r="AS25" s="69"/>
    </row>
    <row r="26" spans="1:45" s="27" customFormat="1" ht="12.95" customHeight="1">
      <c r="A26" s="227"/>
      <c r="B26" s="39">
        <v>3</v>
      </c>
      <c r="C26" s="40" t="str">
        <f>IF(Eingangsdaten!C89&lt;&gt;"",Eingangsdaten!C89,"")</f>
        <v/>
      </c>
      <c r="D26" s="41" t="str">
        <f>IF(Eingangsdaten!E89&lt;&gt;"",Eingangsdaten!E89,"")</f>
        <v/>
      </c>
      <c r="E26" s="42"/>
      <c r="F26" s="43"/>
      <c r="G26" s="43"/>
      <c r="H26" s="43"/>
      <c r="I26" s="43"/>
      <c r="J26" s="43"/>
      <c r="K26" s="43"/>
      <c r="L26" s="44"/>
      <c r="M26" s="54"/>
      <c r="N26" s="55"/>
      <c r="O26" s="55"/>
      <c r="P26" s="55"/>
      <c r="Q26" s="56"/>
      <c r="R26" s="61"/>
      <c r="S26" s="40"/>
      <c r="T26" s="40"/>
      <c r="U26" s="40"/>
      <c r="V26" s="40"/>
      <c r="W26" s="40"/>
      <c r="X26" s="40"/>
      <c r="Y26" s="41"/>
      <c r="Z26" s="66"/>
      <c r="AA26" s="67"/>
      <c r="AB26" s="67"/>
      <c r="AC26" s="67"/>
      <c r="AD26" s="67"/>
      <c r="AE26" s="67"/>
      <c r="AF26" s="67"/>
      <c r="AG26" s="67"/>
      <c r="AH26" s="67"/>
      <c r="AI26" s="67"/>
      <c r="AJ26" s="67"/>
      <c r="AK26" s="67"/>
      <c r="AL26" s="67"/>
      <c r="AM26" s="67"/>
      <c r="AN26" s="67"/>
      <c r="AO26" s="67"/>
      <c r="AP26" s="67"/>
      <c r="AQ26" s="67"/>
      <c r="AR26" s="67"/>
      <c r="AS26" s="69"/>
    </row>
    <row r="27" spans="1:45" s="27" customFormat="1" ht="12.95" customHeight="1">
      <c r="A27" s="227"/>
      <c r="B27" s="39">
        <v>4</v>
      </c>
      <c r="C27" s="40" t="str">
        <f>IF(Eingangsdaten!C90&lt;&gt;"",Eingangsdaten!C90,"")</f>
        <v/>
      </c>
      <c r="D27" s="41" t="str">
        <f>IF(Eingangsdaten!E90&lt;&gt;"",Eingangsdaten!E90,"")</f>
        <v/>
      </c>
      <c r="E27" s="42"/>
      <c r="F27" s="43"/>
      <c r="G27" s="43"/>
      <c r="H27" s="43"/>
      <c r="I27" s="43"/>
      <c r="J27" s="43"/>
      <c r="K27" s="43"/>
      <c r="L27" s="44"/>
      <c r="M27" s="54"/>
      <c r="N27" s="55"/>
      <c r="O27" s="55"/>
      <c r="P27" s="55"/>
      <c r="Q27" s="56"/>
      <c r="R27" s="61"/>
      <c r="S27" s="40"/>
      <c r="T27" s="40"/>
      <c r="U27" s="40"/>
      <c r="V27" s="40"/>
      <c r="W27" s="40"/>
      <c r="X27" s="40"/>
      <c r="Y27" s="41"/>
      <c r="Z27" s="66"/>
      <c r="AA27" s="67"/>
      <c r="AB27" s="67"/>
      <c r="AC27" s="67"/>
      <c r="AD27" s="67"/>
      <c r="AE27" s="67"/>
      <c r="AF27" s="67"/>
      <c r="AG27" s="67"/>
      <c r="AH27" s="67"/>
      <c r="AI27" s="67"/>
      <c r="AJ27" s="67"/>
      <c r="AK27" s="67"/>
      <c r="AL27" s="67"/>
      <c r="AM27" s="67"/>
      <c r="AN27" s="67"/>
      <c r="AO27" s="67"/>
      <c r="AP27" s="67"/>
      <c r="AQ27" s="67"/>
      <c r="AR27" s="67"/>
      <c r="AS27" s="69"/>
    </row>
    <row r="28" spans="1:45" s="27" customFormat="1" ht="12.95" customHeight="1">
      <c r="A28" s="227"/>
      <c r="B28" s="39">
        <v>5</v>
      </c>
      <c r="C28" s="40" t="str">
        <f>IF(Eingangsdaten!C91&lt;&gt;"",Eingangsdaten!C91,"")</f>
        <v/>
      </c>
      <c r="D28" s="41" t="str">
        <f>IF(Eingangsdaten!E91&lt;&gt;"",Eingangsdaten!E91,"")</f>
        <v/>
      </c>
      <c r="E28" s="42"/>
      <c r="F28" s="43"/>
      <c r="G28" s="43"/>
      <c r="H28" s="43"/>
      <c r="I28" s="43"/>
      <c r="J28" s="43"/>
      <c r="K28" s="43"/>
      <c r="L28" s="44"/>
      <c r="M28" s="54"/>
      <c r="N28" s="55"/>
      <c r="O28" s="55"/>
      <c r="P28" s="55"/>
      <c r="Q28" s="56"/>
      <c r="R28" s="61"/>
      <c r="S28" s="40"/>
      <c r="T28" s="40"/>
      <c r="U28" s="40"/>
      <c r="V28" s="40"/>
      <c r="W28" s="40"/>
      <c r="X28" s="40"/>
      <c r="Y28" s="41"/>
      <c r="Z28" s="66"/>
      <c r="AA28" s="67"/>
      <c r="AB28" s="67"/>
      <c r="AC28" s="67"/>
      <c r="AD28" s="67"/>
      <c r="AE28" s="67"/>
      <c r="AF28" s="67"/>
      <c r="AG28" s="67"/>
      <c r="AH28" s="67"/>
      <c r="AI28" s="67"/>
      <c r="AJ28" s="67"/>
      <c r="AK28" s="67"/>
      <c r="AL28" s="67"/>
      <c r="AM28" s="67"/>
      <c r="AN28" s="67"/>
      <c r="AO28" s="67"/>
      <c r="AP28" s="67"/>
      <c r="AQ28" s="67"/>
      <c r="AR28" s="67"/>
      <c r="AS28" s="69"/>
    </row>
    <row r="29" spans="1:45" s="27" customFormat="1" ht="12.95" customHeight="1">
      <c r="A29" s="227"/>
      <c r="B29" s="39">
        <v>6</v>
      </c>
      <c r="C29" s="40" t="str">
        <f>IF(Eingangsdaten!C92&lt;&gt;"",Eingangsdaten!C92,"")</f>
        <v/>
      </c>
      <c r="D29" s="41" t="str">
        <f>IF(Eingangsdaten!E92&lt;&gt;"",Eingangsdaten!E92,"")</f>
        <v/>
      </c>
      <c r="E29" s="42"/>
      <c r="F29" s="43"/>
      <c r="G29" s="43"/>
      <c r="H29" s="43"/>
      <c r="I29" s="43"/>
      <c r="J29" s="43"/>
      <c r="K29" s="43"/>
      <c r="L29" s="44"/>
      <c r="M29" s="54"/>
      <c r="N29" s="55"/>
      <c r="O29" s="55"/>
      <c r="P29" s="55"/>
      <c r="Q29" s="56"/>
      <c r="R29" s="61"/>
      <c r="S29" s="40"/>
      <c r="T29" s="40"/>
      <c r="U29" s="40"/>
      <c r="V29" s="40"/>
      <c r="W29" s="40"/>
      <c r="X29" s="40"/>
      <c r="Y29" s="41"/>
      <c r="Z29" s="66"/>
      <c r="AA29" s="67"/>
      <c r="AB29" s="67"/>
      <c r="AC29" s="67"/>
      <c r="AD29" s="67"/>
      <c r="AE29" s="67"/>
      <c r="AF29" s="67"/>
      <c r="AG29" s="67"/>
      <c r="AH29" s="67"/>
      <c r="AI29" s="67"/>
      <c r="AJ29" s="67"/>
      <c r="AK29" s="67"/>
      <c r="AL29" s="67"/>
      <c r="AM29" s="67"/>
      <c r="AN29" s="67"/>
      <c r="AO29" s="67"/>
      <c r="AP29" s="67"/>
      <c r="AQ29" s="67"/>
      <c r="AR29" s="67"/>
      <c r="AS29" s="69"/>
    </row>
    <row r="30" spans="1:45" s="27" customFormat="1" ht="12.95" customHeight="1">
      <c r="A30" s="227"/>
      <c r="B30" s="40">
        <v>7</v>
      </c>
      <c r="C30" s="40" t="str">
        <f>IF(Eingangsdaten!C93&lt;&gt;"",Eingangsdaten!C93,"")</f>
        <v/>
      </c>
      <c r="D30" s="41" t="str">
        <f>IF(Eingangsdaten!E93&lt;&gt;"",Eingangsdaten!E93,"")</f>
        <v/>
      </c>
      <c r="E30" s="42"/>
      <c r="F30" s="43"/>
      <c r="G30" s="43"/>
      <c r="H30" s="43"/>
      <c r="I30" s="43"/>
      <c r="J30" s="43"/>
      <c r="K30" s="43"/>
      <c r="L30" s="44"/>
      <c r="M30" s="54"/>
      <c r="N30" s="55"/>
      <c r="O30" s="55"/>
      <c r="P30" s="55"/>
      <c r="Q30" s="56"/>
      <c r="R30" s="61"/>
      <c r="S30" s="40"/>
      <c r="T30" s="40"/>
      <c r="U30" s="40"/>
      <c r="V30" s="40"/>
      <c r="W30" s="40"/>
      <c r="X30" s="40"/>
      <c r="Y30" s="41"/>
      <c r="Z30" s="66"/>
      <c r="AA30" s="67"/>
      <c r="AB30" s="67"/>
      <c r="AC30" s="67"/>
      <c r="AD30" s="67"/>
      <c r="AE30" s="67"/>
      <c r="AF30" s="67"/>
      <c r="AG30" s="67"/>
      <c r="AH30" s="67"/>
      <c r="AI30" s="67"/>
      <c r="AJ30" s="67"/>
      <c r="AK30" s="67"/>
      <c r="AL30" s="67"/>
      <c r="AM30" s="67"/>
      <c r="AN30" s="67"/>
      <c r="AO30" s="67"/>
      <c r="AP30" s="67"/>
      <c r="AQ30" s="67"/>
      <c r="AR30" s="67"/>
      <c r="AS30" s="69"/>
    </row>
    <row r="31" spans="1:45" s="27" customFormat="1" ht="12.95" customHeight="1">
      <c r="A31" s="228"/>
      <c r="B31" s="46">
        <v>8</v>
      </c>
      <c r="C31" s="46" t="str">
        <f>IF(Eingangsdaten!C94&lt;&gt;"",Eingangsdaten!C94,"")</f>
        <v/>
      </c>
      <c r="D31" s="47" t="str">
        <f>IF(Eingangsdaten!E94&lt;&gt;"",Eingangsdaten!E94,"")</f>
        <v/>
      </c>
      <c r="E31" s="42"/>
      <c r="F31" s="43"/>
      <c r="G31" s="43"/>
      <c r="H31" s="43"/>
      <c r="I31" s="43"/>
      <c r="J31" s="43"/>
      <c r="K31" s="43"/>
      <c r="L31" s="44"/>
      <c r="M31" s="54"/>
      <c r="N31" s="55"/>
      <c r="O31" s="55"/>
      <c r="P31" s="55"/>
      <c r="Q31" s="56"/>
      <c r="R31" s="62"/>
      <c r="S31" s="46"/>
      <c r="T31" s="46"/>
      <c r="U31" s="46"/>
      <c r="V31" s="46"/>
      <c r="W31" s="46"/>
      <c r="X31" s="46"/>
      <c r="Y31" s="47"/>
      <c r="Z31" s="70"/>
      <c r="AA31" s="72"/>
      <c r="AB31" s="72"/>
      <c r="AC31" s="72"/>
      <c r="AD31" s="72"/>
      <c r="AE31" s="72"/>
      <c r="AF31" s="72"/>
      <c r="AG31" s="72"/>
      <c r="AH31" s="72"/>
      <c r="AI31" s="72"/>
      <c r="AJ31" s="72"/>
      <c r="AK31" s="72"/>
      <c r="AL31" s="72"/>
      <c r="AM31" s="72"/>
      <c r="AN31" s="72"/>
      <c r="AO31" s="72"/>
      <c r="AP31" s="72"/>
      <c r="AQ31" s="72"/>
      <c r="AR31" s="72"/>
      <c r="AS31" s="73"/>
    </row>
    <row r="32" spans="1:45" s="27" customFormat="1" ht="12.95" customHeight="1">
      <c r="A32" s="232" t="s">
        <v>114</v>
      </c>
      <c r="B32" s="33">
        <v>1</v>
      </c>
      <c r="C32" s="149" t="str">
        <f>IF(Eingangsdaten!C99&lt;&gt;"",Eingangsdaten!C99,"")</f>
        <v/>
      </c>
      <c r="D32" s="152" t="str">
        <f>IF(Eingangsdaten!E99&lt;&gt;"",Eingangsdaten!E99,"")</f>
        <v/>
      </c>
      <c r="E32" s="60"/>
      <c r="F32" s="33"/>
      <c r="G32" s="33"/>
      <c r="H32" s="33"/>
      <c r="I32" s="33"/>
      <c r="J32" s="33"/>
      <c r="K32" s="33"/>
      <c r="L32" s="34"/>
      <c r="M32" s="60"/>
      <c r="N32" s="33"/>
      <c r="O32" s="33"/>
      <c r="P32" s="33"/>
      <c r="Q32" s="34"/>
      <c r="R32" s="60"/>
      <c r="S32" s="33"/>
      <c r="T32" s="33"/>
      <c r="U32" s="33"/>
      <c r="V32" s="33"/>
      <c r="W32" s="33"/>
      <c r="X32" s="33"/>
      <c r="Y32" s="34"/>
      <c r="Z32" s="127"/>
      <c r="AA32" s="63"/>
      <c r="AB32" s="63"/>
      <c r="AC32" s="63"/>
      <c r="AD32" s="64"/>
      <c r="AE32" s="64"/>
      <c r="AF32" s="64"/>
      <c r="AG32" s="64"/>
      <c r="AH32" s="64"/>
      <c r="AI32" s="64"/>
      <c r="AJ32" s="64"/>
      <c r="AK32" s="64"/>
      <c r="AL32" s="64"/>
      <c r="AM32" s="64"/>
      <c r="AN32" s="64"/>
      <c r="AO32" s="64"/>
      <c r="AP32" s="64"/>
      <c r="AQ32" s="64"/>
      <c r="AR32" s="64"/>
      <c r="AS32" s="65"/>
    </row>
    <row r="33" spans="1:46" s="27" customFormat="1" ht="12.95" customHeight="1">
      <c r="A33" s="227"/>
      <c r="B33" s="40">
        <v>2</v>
      </c>
      <c r="C33" s="150" t="str">
        <f>IF(Eingangsdaten!C100&lt;&gt;"",Eingangsdaten!C100,"")</f>
        <v/>
      </c>
      <c r="D33" s="153" t="str">
        <f>IF(Eingangsdaten!E100&lt;&gt;"",Eingangsdaten!E100,"")</f>
        <v/>
      </c>
      <c r="E33" s="61"/>
      <c r="F33" s="40"/>
      <c r="G33" s="40"/>
      <c r="H33" s="40"/>
      <c r="I33" s="40"/>
      <c r="J33" s="40"/>
      <c r="K33" s="40"/>
      <c r="L33" s="41"/>
      <c r="M33" s="61"/>
      <c r="N33" s="40"/>
      <c r="O33" s="40"/>
      <c r="P33" s="40"/>
      <c r="Q33" s="41"/>
      <c r="R33" s="61"/>
      <c r="S33" s="40"/>
      <c r="T33" s="40"/>
      <c r="U33" s="40"/>
      <c r="V33" s="40"/>
      <c r="W33" s="40"/>
      <c r="X33" s="40"/>
      <c r="Y33" s="41"/>
      <c r="Z33" s="66"/>
      <c r="AA33" s="67"/>
      <c r="AB33" s="67"/>
      <c r="AC33" s="67"/>
      <c r="AD33" s="67"/>
      <c r="AE33" s="67"/>
      <c r="AF33" s="67"/>
      <c r="AG33" s="67"/>
      <c r="AH33" s="67"/>
      <c r="AI33" s="67"/>
      <c r="AJ33" s="67"/>
      <c r="AK33" s="67"/>
      <c r="AL33" s="67"/>
      <c r="AM33" s="67"/>
      <c r="AN33" s="67"/>
      <c r="AO33" s="67"/>
      <c r="AP33" s="67"/>
      <c r="AQ33" s="67"/>
      <c r="AR33" s="67"/>
      <c r="AS33" s="69"/>
    </row>
    <row r="34" spans="1:46" s="27" customFormat="1" ht="12.95" customHeight="1">
      <c r="A34" s="227"/>
      <c r="B34" s="40">
        <v>3</v>
      </c>
      <c r="C34" s="150" t="str">
        <f>IF(Eingangsdaten!C101&lt;&gt;"",Eingangsdaten!C101,"")</f>
        <v/>
      </c>
      <c r="D34" s="153" t="str">
        <f>IF(Eingangsdaten!E101&lt;&gt;"",Eingangsdaten!E101,"")</f>
        <v/>
      </c>
      <c r="E34" s="61"/>
      <c r="F34" s="40"/>
      <c r="G34" s="40"/>
      <c r="H34" s="40"/>
      <c r="I34" s="40"/>
      <c r="J34" s="40"/>
      <c r="K34" s="40"/>
      <c r="L34" s="41"/>
      <c r="M34" s="61"/>
      <c r="N34" s="40"/>
      <c r="O34" s="40"/>
      <c r="P34" s="40"/>
      <c r="Q34" s="41"/>
      <c r="R34" s="61"/>
      <c r="S34" s="40"/>
      <c r="T34" s="40"/>
      <c r="U34" s="40"/>
      <c r="V34" s="40"/>
      <c r="W34" s="40"/>
      <c r="X34" s="40"/>
      <c r="Y34" s="41"/>
      <c r="Z34" s="66"/>
      <c r="AA34" s="67"/>
      <c r="AB34" s="67"/>
      <c r="AC34" s="67"/>
      <c r="AD34" s="67"/>
      <c r="AE34" s="67"/>
      <c r="AF34" s="67"/>
      <c r="AG34" s="67"/>
      <c r="AH34" s="67"/>
      <c r="AI34" s="67"/>
      <c r="AJ34" s="67"/>
      <c r="AK34" s="67"/>
      <c r="AL34" s="67"/>
      <c r="AM34" s="67"/>
      <c r="AN34" s="67"/>
      <c r="AO34" s="67"/>
      <c r="AP34" s="67"/>
      <c r="AQ34" s="67"/>
      <c r="AR34" s="67"/>
      <c r="AS34" s="69"/>
    </row>
    <row r="35" spans="1:46" s="27" customFormat="1" ht="12.95" customHeight="1">
      <c r="A35" s="227"/>
      <c r="B35" s="40">
        <v>4</v>
      </c>
      <c r="C35" s="150" t="str">
        <f>IF(Eingangsdaten!C102&lt;&gt;"",Eingangsdaten!C102,"")</f>
        <v/>
      </c>
      <c r="D35" s="153" t="str">
        <f>IF(Eingangsdaten!E102&lt;&gt;"",Eingangsdaten!E102,"")</f>
        <v/>
      </c>
      <c r="E35" s="61"/>
      <c r="F35" s="40"/>
      <c r="G35" s="40"/>
      <c r="H35" s="40"/>
      <c r="I35" s="40"/>
      <c r="J35" s="40"/>
      <c r="K35" s="40"/>
      <c r="L35" s="41"/>
      <c r="M35" s="61"/>
      <c r="N35" s="40"/>
      <c r="O35" s="40"/>
      <c r="P35" s="40"/>
      <c r="Q35" s="41"/>
      <c r="R35" s="61"/>
      <c r="S35" s="40"/>
      <c r="T35" s="40"/>
      <c r="U35" s="40"/>
      <c r="V35" s="40"/>
      <c r="W35" s="40"/>
      <c r="X35" s="40"/>
      <c r="Y35" s="41"/>
      <c r="Z35" s="66"/>
      <c r="AA35" s="67"/>
      <c r="AB35" s="67"/>
      <c r="AC35" s="67"/>
      <c r="AD35" s="67"/>
      <c r="AE35" s="67"/>
      <c r="AF35" s="67"/>
      <c r="AG35" s="67"/>
      <c r="AH35" s="67"/>
      <c r="AI35" s="67"/>
      <c r="AJ35" s="67"/>
      <c r="AK35" s="67"/>
      <c r="AL35" s="67"/>
      <c r="AM35" s="67"/>
      <c r="AN35" s="67"/>
      <c r="AO35" s="67"/>
      <c r="AP35" s="67"/>
      <c r="AQ35" s="67"/>
      <c r="AR35" s="67"/>
      <c r="AS35" s="69"/>
    </row>
    <row r="36" spans="1:46" s="27" customFormat="1" ht="12.95" customHeight="1">
      <c r="A36" s="227"/>
      <c r="B36" s="40">
        <v>5</v>
      </c>
      <c r="C36" s="150" t="str">
        <f>IF(Eingangsdaten!C103&lt;&gt;"",Eingangsdaten!C103,"")</f>
        <v/>
      </c>
      <c r="D36" s="153" t="str">
        <f>IF(Eingangsdaten!E103&lt;&gt;"",Eingangsdaten!E103,"")</f>
        <v/>
      </c>
      <c r="E36" s="61"/>
      <c r="F36" s="40"/>
      <c r="G36" s="40"/>
      <c r="H36" s="40"/>
      <c r="I36" s="40"/>
      <c r="J36" s="40"/>
      <c r="K36" s="40"/>
      <c r="L36" s="41"/>
      <c r="M36" s="61"/>
      <c r="N36" s="40"/>
      <c r="O36" s="40"/>
      <c r="P36" s="40"/>
      <c r="Q36" s="41"/>
      <c r="R36" s="61"/>
      <c r="S36" s="40"/>
      <c r="T36" s="40"/>
      <c r="U36" s="40"/>
      <c r="V36" s="40"/>
      <c r="W36" s="40"/>
      <c r="X36" s="40"/>
      <c r="Y36" s="41"/>
      <c r="Z36" s="66"/>
      <c r="AA36" s="67"/>
      <c r="AB36" s="67"/>
      <c r="AC36" s="67"/>
      <c r="AD36" s="67"/>
      <c r="AE36" s="67"/>
      <c r="AF36" s="67"/>
      <c r="AG36" s="67"/>
      <c r="AH36" s="67"/>
      <c r="AI36" s="67"/>
      <c r="AJ36" s="67"/>
      <c r="AK36" s="67"/>
      <c r="AL36" s="67"/>
      <c r="AM36" s="67"/>
      <c r="AN36" s="67"/>
      <c r="AO36" s="67"/>
      <c r="AP36" s="67"/>
      <c r="AQ36" s="67"/>
      <c r="AR36" s="67"/>
      <c r="AS36" s="69"/>
    </row>
    <row r="37" spans="1:46" s="27" customFormat="1" ht="12.95" customHeight="1">
      <c r="A37" s="227"/>
      <c r="B37" s="40">
        <v>6</v>
      </c>
      <c r="C37" s="150" t="str">
        <f>IF(Eingangsdaten!C104&lt;&gt;"",Eingangsdaten!C104,"")</f>
        <v/>
      </c>
      <c r="D37" s="153" t="str">
        <f>IF(Eingangsdaten!E104&lt;&gt;"",Eingangsdaten!E104,"")</f>
        <v/>
      </c>
      <c r="E37" s="61"/>
      <c r="F37" s="40"/>
      <c r="G37" s="40"/>
      <c r="H37" s="40"/>
      <c r="I37" s="40"/>
      <c r="J37" s="40"/>
      <c r="K37" s="40"/>
      <c r="L37" s="41"/>
      <c r="M37" s="61"/>
      <c r="N37" s="40"/>
      <c r="O37" s="40"/>
      <c r="P37" s="40"/>
      <c r="Q37" s="41"/>
      <c r="R37" s="61"/>
      <c r="S37" s="40"/>
      <c r="T37" s="40"/>
      <c r="U37" s="40"/>
      <c r="V37" s="40"/>
      <c r="W37" s="40"/>
      <c r="X37" s="40"/>
      <c r="Y37" s="41"/>
      <c r="Z37" s="66"/>
      <c r="AA37" s="67"/>
      <c r="AB37" s="67"/>
      <c r="AC37" s="67"/>
      <c r="AD37" s="67"/>
      <c r="AE37" s="67"/>
      <c r="AF37" s="67"/>
      <c r="AG37" s="67"/>
      <c r="AH37" s="67"/>
      <c r="AI37" s="67"/>
      <c r="AJ37" s="67"/>
      <c r="AK37" s="67"/>
      <c r="AL37" s="67"/>
      <c r="AM37" s="67"/>
      <c r="AN37" s="67"/>
      <c r="AO37" s="67"/>
      <c r="AP37" s="67"/>
      <c r="AQ37" s="67"/>
      <c r="AR37" s="67"/>
      <c r="AS37" s="69"/>
    </row>
    <row r="38" spans="1:46" s="27" customFormat="1" ht="12.95" customHeight="1">
      <c r="A38" s="227"/>
      <c r="B38" s="40">
        <v>7</v>
      </c>
      <c r="C38" s="150" t="str">
        <f>IF(Eingangsdaten!C105&lt;&gt;"",Eingangsdaten!C105,"")</f>
        <v/>
      </c>
      <c r="D38" s="153" t="str">
        <f>IF(Eingangsdaten!E105&lt;&gt;"",Eingangsdaten!E105,"")</f>
        <v/>
      </c>
      <c r="E38" s="61"/>
      <c r="F38" s="40"/>
      <c r="G38" s="40"/>
      <c r="H38" s="40"/>
      <c r="I38" s="40"/>
      <c r="J38" s="40"/>
      <c r="K38" s="40"/>
      <c r="L38" s="41"/>
      <c r="M38" s="61"/>
      <c r="N38" s="40"/>
      <c r="O38" s="40"/>
      <c r="P38" s="40"/>
      <c r="Q38" s="41"/>
      <c r="R38" s="61"/>
      <c r="S38" s="40"/>
      <c r="T38" s="40"/>
      <c r="U38" s="40"/>
      <c r="V38" s="40"/>
      <c r="W38" s="40"/>
      <c r="X38" s="40"/>
      <c r="Y38" s="41"/>
      <c r="Z38" s="66"/>
      <c r="AA38" s="67"/>
      <c r="AB38" s="67"/>
      <c r="AC38" s="67"/>
      <c r="AD38" s="67"/>
      <c r="AE38" s="67"/>
      <c r="AF38" s="67"/>
      <c r="AG38" s="67"/>
      <c r="AH38" s="67"/>
      <c r="AI38" s="67"/>
      <c r="AJ38" s="67"/>
      <c r="AK38" s="67"/>
      <c r="AL38" s="67"/>
      <c r="AM38" s="67"/>
      <c r="AN38" s="67"/>
      <c r="AO38" s="67"/>
      <c r="AP38" s="67"/>
      <c r="AQ38" s="67"/>
      <c r="AR38" s="67"/>
      <c r="AS38" s="69"/>
    </row>
    <row r="39" spans="1:46" s="27" customFormat="1" ht="12.95" customHeight="1">
      <c r="A39" s="228"/>
      <c r="B39" s="46">
        <v>8</v>
      </c>
      <c r="C39" s="151" t="str">
        <f>IF(Eingangsdaten!C106&lt;&gt;"",Eingangsdaten!C106,"")</f>
        <v/>
      </c>
      <c r="D39" s="154" t="str">
        <f>IF(Eingangsdaten!E106&lt;&gt;"",Eingangsdaten!E106,"")</f>
        <v/>
      </c>
      <c r="E39" s="62"/>
      <c r="F39" s="46"/>
      <c r="G39" s="46"/>
      <c r="H39" s="46"/>
      <c r="I39" s="46"/>
      <c r="J39" s="46"/>
      <c r="K39" s="46"/>
      <c r="L39" s="47"/>
      <c r="M39" s="62"/>
      <c r="N39" s="46"/>
      <c r="O39" s="46"/>
      <c r="P39" s="46"/>
      <c r="Q39" s="47"/>
      <c r="R39" s="62"/>
      <c r="S39" s="46"/>
      <c r="T39" s="46"/>
      <c r="U39" s="46"/>
      <c r="V39" s="46"/>
      <c r="W39" s="46"/>
      <c r="X39" s="46"/>
      <c r="Y39" s="47"/>
      <c r="Z39" s="70"/>
      <c r="AA39" s="72"/>
      <c r="AB39" s="72"/>
      <c r="AC39" s="72"/>
      <c r="AD39" s="72"/>
      <c r="AE39" s="72"/>
      <c r="AF39" s="72"/>
      <c r="AG39" s="72"/>
      <c r="AH39" s="72"/>
      <c r="AI39" s="72"/>
      <c r="AJ39" s="72"/>
      <c r="AK39" s="72"/>
      <c r="AL39" s="72"/>
      <c r="AM39" s="72"/>
      <c r="AN39" s="72"/>
      <c r="AO39" s="72"/>
      <c r="AP39" s="72"/>
      <c r="AQ39" s="72"/>
      <c r="AR39" s="72"/>
      <c r="AS39" s="73"/>
    </row>
    <row r="40" spans="1:46" s="27" customFormat="1" ht="15" customHeight="1"/>
    <row r="41" spans="1:46" s="27" customFormat="1" ht="15" hidden="1" customHeight="1">
      <c r="Y41" s="122" t="s">
        <v>381</v>
      </c>
      <c r="Z41" s="185">
        <f>IF(OR(Z11="x",Z12="x",Z13="x",Z14="x",Z15="x",Z16="x",Z17="x",Z18="x"),1,0)</f>
        <v>0</v>
      </c>
      <c r="AA41" s="185">
        <f t="shared" ref="AA41:AS41" si="0">IF(OR(AA11="x",AA12="x",AA13="x",AA14="x",AA15="x",AA16="x",AA17="x",AA18="x"),1,0)</f>
        <v>0</v>
      </c>
      <c r="AB41" s="185">
        <f t="shared" si="0"/>
        <v>0</v>
      </c>
      <c r="AC41" s="185">
        <f t="shared" si="0"/>
        <v>0</v>
      </c>
      <c r="AD41" s="185">
        <f t="shared" si="0"/>
        <v>0</v>
      </c>
      <c r="AE41" s="185">
        <f t="shared" si="0"/>
        <v>0</v>
      </c>
      <c r="AF41" s="185">
        <f t="shared" si="0"/>
        <v>0</v>
      </c>
      <c r="AG41" s="185">
        <f t="shared" si="0"/>
        <v>0</v>
      </c>
      <c r="AH41" s="185">
        <f t="shared" si="0"/>
        <v>0</v>
      </c>
      <c r="AI41" s="185">
        <f t="shared" si="0"/>
        <v>0</v>
      </c>
      <c r="AJ41" s="185">
        <f t="shared" si="0"/>
        <v>0</v>
      </c>
      <c r="AK41" s="185">
        <f t="shared" si="0"/>
        <v>0</v>
      </c>
      <c r="AL41" s="185">
        <f t="shared" si="0"/>
        <v>0</v>
      </c>
      <c r="AM41" s="185">
        <f t="shared" si="0"/>
        <v>0</v>
      </c>
      <c r="AN41" s="185">
        <f t="shared" si="0"/>
        <v>0</v>
      </c>
      <c r="AO41" s="185">
        <f t="shared" si="0"/>
        <v>0</v>
      </c>
      <c r="AP41" s="185">
        <f t="shared" si="0"/>
        <v>0</v>
      </c>
      <c r="AQ41" s="185">
        <f t="shared" si="0"/>
        <v>0</v>
      </c>
      <c r="AR41" s="185">
        <f t="shared" si="0"/>
        <v>0</v>
      </c>
      <c r="AS41" s="185">
        <f t="shared" si="0"/>
        <v>0</v>
      </c>
      <c r="AT41" s="27">
        <f>SUM(Z41:AS41)</f>
        <v>0</v>
      </c>
    </row>
    <row r="42" spans="1:46" s="27" customFormat="1" ht="15" hidden="1" customHeight="1">
      <c r="Y42" s="122" t="s">
        <v>382</v>
      </c>
      <c r="Z42" s="185">
        <f>IF(OR(Z19="x",Z20="x",Z21="x",Z22="x",Z23="x"),1,0)</f>
        <v>0</v>
      </c>
      <c r="AA42" s="185">
        <f t="shared" ref="AA42:AS42" si="1">IF(OR(AA19="x",AA20="x",AA21="x",AA22="x",AA23="x"),1,0)</f>
        <v>0</v>
      </c>
      <c r="AB42" s="185">
        <f t="shared" si="1"/>
        <v>0</v>
      </c>
      <c r="AC42" s="185">
        <f t="shared" si="1"/>
        <v>0</v>
      </c>
      <c r="AD42" s="185">
        <f t="shared" si="1"/>
        <v>0</v>
      </c>
      <c r="AE42" s="185">
        <f t="shared" si="1"/>
        <v>0</v>
      </c>
      <c r="AF42" s="185">
        <f t="shared" si="1"/>
        <v>0</v>
      </c>
      <c r="AG42" s="185">
        <f t="shared" si="1"/>
        <v>0</v>
      </c>
      <c r="AH42" s="185">
        <f t="shared" si="1"/>
        <v>0</v>
      </c>
      <c r="AI42" s="185">
        <f t="shared" si="1"/>
        <v>0</v>
      </c>
      <c r="AJ42" s="185">
        <f t="shared" si="1"/>
        <v>0</v>
      </c>
      <c r="AK42" s="185">
        <f t="shared" si="1"/>
        <v>0</v>
      </c>
      <c r="AL42" s="185">
        <f t="shared" si="1"/>
        <v>0</v>
      </c>
      <c r="AM42" s="185">
        <f t="shared" si="1"/>
        <v>0</v>
      </c>
      <c r="AN42" s="185">
        <f t="shared" si="1"/>
        <v>0</v>
      </c>
      <c r="AO42" s="185">
        <f t="shared" si="1"/>
        <v>0</v>
      </c>
      <c r="AP42" s="185">
        <f t="shared" si="1"/>
        <v>0</v>
      </c>
      <c r="AQ42" s="185">
        <f t="shared" si="1"/>
        <v>0</v>
      </c>
      <c r="AR42" s="185">
        <f t="shared" si="1"/>
        <v>0</v>
      </c>
      <c r="AS42" s="185">
        <f t="shared" si="1"/>
        <v>0</v>
      </c>
      <c r="AT42" s="27">
        <f>SUM(Z42:AS42)</f>
        <v>0</v>
      </c>
    </row>
    <row r="43" spans="1:46" s="27" customFormat="1" ht="15" hidden="1" customHeight="1">
      <c r="Y43" s="122" t="s">
        <v>383</v>
      </c>
      <c r="Z43" s="185">
        <f>IF(OR(Z24="x",Z25="x",Z26="x",Z27="x",Z28="x",Z29="x",Z30="x",Z31="x"),1,0)</f>
        <v>0</v>
      </c>
      <c r="AA43" s="185">
        <f t="shared" ref="AA43:AS43" si="2">IF(OR(AA24="x",AA25="x",AA26="x",AA27="x",AA28="x",AA29="x",AA30="x",AA31="x"),1,0)</f>
        <v>0</v>
      </c>
      <c r="AB43" s="185">
        <f t="shared" si="2"/>
        <v>0</v>
      </c>
      <c r="AC43" s="185">
        <f t="shared" si="2"/>
        <v>0</v>
      </c>
      <c r="AD43" s="185">
        <f t="shared" si="2"/>
        <v>0</v>
      </c>
      <c r="AE43" s="185">
        <f t="shared" si="2"/>
        <v>0</v>
      </c>
      <c r="AF43" s="185">
        <f t="shared" si="2"/>
        <v>0</v>
      </c>
      <c r="AG43" s="185">
        <f t="shared" si="2"/>
        <v>0</v>
      </c>
      <c r="AH43" s="185">
        <f t="shared" si="2"/>
        <v>0</v>
      </c>
      <c r="AI43" s="185">
        <f t="shared" si="2"/>
        <v>0</v>
      </c>
      <c r="AJ43" s="185">
        <f t="shared" si="2"/>
        <v>0</v>
      </c>
      <c r="AK43" s="185">
        <f t="shared" si="2"/>
        <v>0</v>
      </c>
      <c r="AL43" s="185">
        <f t="shared" si="2"/>
        <v>0</v>
      </c>
      <c r="AM43" s="185">
        <f t="shared" si="2"/>
        <v>0</v>
      </c>
      <c r="AN43" s="185">
        <f t="shared" si="2"/>
        <v>0</v>
      </c>
      <c r="AO43" s="185">
        <f t="shared" si="2"/>
        <v>0</v>
      </c>
      <c r="AP43" s="185">
        <f t="shared" si="2"/>
        <v>0</v>
      </c>
      <c r="AQ43" s="185">
        <f t="shared" si="2"/>
        <v>0</v>
      </c>
      <c r="AR43" s="185">
        <f t="shared" si="2"/>
        <v>0</v>
      </c>
      <c r="AS43" s="185">
        <f t="shared" si="2"/>
        <v>0</v>
      </c>
      <c r="AT43" s="27">
        <f>SUM(Z43:AS43)</f>
        <v>0</v>
      </c>
    </row>
    <row r="44" spans="1:46" s="27" customFormat="1" ht="15" hidden="1" customHeight="1">
      <c r="Y44" s="122" t="s">
        <v>384</v>
      </c>
      <c r="Z44" s="185">
        <f>IF(OR(Z32="x",Z33="x",Z34="x",Z35="x",Z36="x",Z37="x",Z38="x",Z39="x"),1,0)</f>
        <v>0</v>
      </c>
      <c r="AA44" s="185">
        <f t="shared" ref="AA44:AS44" si="3">IF(OR(AA32="x",AA33="x",AA34="x",AA35="x",AA36="x",AA37="x",AA38="x",AA39="x"),1,0)</f>
        <v>0</v>
      </c>
      <c r="AB44" s="185">
        <f t="shared" si="3"/>
        <v>0</v>
      </c>
      <c r="AC44" s="185">
        <f t="shared" si="3"/>
        <v>0</v>
      </c>
      <c r="AD44" s="185">
        <f t="shared" si="3"/>
        <v>0</v>
      </c>
      <c r="AE44" s="185">
        <f t="shared" si="3"/>
        <v>0</v>
      </c>
      <c r="AF44" s="185">
        <f t="shared" si="3"/>
        <v>0</v>
      </c>
      <c r="AG44" s="185">
        <f t="shared" si="3"/>
        <v>0</v>
      </c>
      <c r="AH44" s="185">
        <f t="shared" si="3"/>
        <v>0</v>
      </c>
      <c r="AI44" s="185">
        <f t="shared" si="3"/>
        <v>0</v>
      </c>
      <c r="AJ44" s="185">
        <f t="shared" si="3"/>
        <v>0</v>
      </c>
      <c r="AK44" s="185">
        <f t="shared" si="3"/>
        <v>0</v>
      </c>
      <c r="AL44" s="185">
        <f t="shared" si="3"/>
        <v>0</v>
      </c>
      <c r="AM44" s="185">
        <f t="shared" si="3"/>
        <v>0</v>
      </c>
      <c r="AN44" s="185">
        <f t="shared" si="3"/>
        <v>0</v>
      </c>
      <c r="AO44" s="185">
        <f t="shared" si="3"/>
        <v>0</v>
      </c>
      <c r="AP44" s="185">
        <f t="shared" si="3"/>
        <v>0</v>
      </c>
      <c r="AQ44" s="185">
        <f t="shared" si="3"/>
        <v>0</v>
      </c>
      <c r="AR44" s="185">
        <f t="shared" si="3"/>
        <v>0</v>
      </c>
      <c r="AS44" s="185">
        <f t="shared" si="3"/>
        <v>0</v>
      </c>
      <c r="AT44" s="27">
        <f>SUM(Z44:AS44)</f>
        <v>0</v>
      </c>
    </row>
    <row r="45" spans="1:46" s="27" customFormat="1" ht="15" hidden="1" customHeight="1"/>
    <row r="46" spans="1:46" s="27" customFormat="1" ht="15" customHeight="1"/>
    <row r="47" spans="1:46" s="27" customFormat="1" ht="15" customHeight="1"/>
    <row r="48" spans="1:46" s="27" customFormat="1" ht="15" customHeight="1"/>
    <row r="49" spans="1:4" s="27" customFormat="1" ht="15" customHeight="1"/>
    <row r="50" spans="1:4" s="27" customFormat="1" ht="15" hidden="1" customHeight="1">
      <c r="A50" s="27" t="s">
        <v>193</v>
      </c>
      <c r="B50" s="27">
        <v>1</v>
      </c>
      <c r="C50" s="27" t="str">
        <f>IF(Zonierung!B9&lt;&gt;"",Zonierung!B9,"")</f>
        <v/>
      </c>
      <c r="D50" s="27" t="s">
        <v>295</v>
      </c>
    </row>
    <row r="51" spans="1:4" s="27" customFormat="1" ht="15" hidden="1" customHeight="1">
      <c r="B51" s="27">
        <v>2</v>
      </c>
      <c r="C51" s="27" t="str">
        <f>IF(Zonierung!B10&lt;&gt;"",Zonierung!B10,"")</f>
        <v/>
      </c>
    </row>
    <row r="52" spans="1:4" s="27" customFormat="1" ht="15" hidden="1" customHeight="1">
      <c r="B52" s="27">
        <v>3</v>
      </c>
      <c r="C52" s="27" t="str">
        <f>IF(Zonierung!B11&lt;&gt;"",Zonierung!B11,"")</f>
        <v/>
      </c>
    </row>
    <row r="53" spans="1:4" s="27" customFormat="1" ht="15" hidden="1" customHeight="1">
      <c r="B53" s="27">
        <v>4</v>
      </c>
      <c r="C53" s="27" t="str">
        <f>IF(Zonierung!B12&lt;&gt;"",Zonierung!B12,"")</f>
        <v/>
      </c>
    </row>
    <row r="54" spans="1:4" s="27" customFormat="1" ht="15" hidden="1" customHeight="1">
      <c r="B54" s="27">
        <v>5</v>
      </c>
      <c r="C54" s="27" t="str">
        <f>IF(Zonierung!B13&lt;&gt;"",Zonierung!B13,"")</f>
        <v/>
      </c>
    </row>
    <row r="55" spans="1:4" s="27" customFormat="1" ht="15" hidden="1" customHeight="1">
      <c r="B55" s="27">
        <v>6</v>
      </c>
      <c r="C55" s="27" t="str">
        <f>IF(Zonierung!B14&lt;&gt;"",Zonierung!B14,"")</f>
        <v/>
      </c>
    </row>
    <row r="56" spans="1:4" s="27" customFormat="1" ht="15" hidden="1" customHeight="1">
      <c r="B56" s="27">
        <v>7</v>
      </c>
      <c r="C56" s="27" t="str">
        <f>IF(Zonierung!B15&lt;&gt;"",Zonierung!B15,"")</f>
        <v/>
      </c>
    </row>
    <row r="57" spans="1:4" s="27" customFormat="1" ht="15" hidden="1" customHeight="1">
      <c r="B57" s="27">
        <v>8</v>
      </c>
      <c r="C57" s="27" t="str">
        <f>IF(Zonierung!B16&lt;&gt;"",Zonierung!B16,"")</f>
        <v/>
      </c>
    </row>
    <row r="58" spans="1:4" s="27" customFormat="1" ht="15" hidden="1" customHeight="1">
      <c r="B58" s="27">
        <v>9</v>
      </c>
      <c r="C58" s="27" t="str">
        <f>IF(Zonierung!B17&lt;&gt;"",Zonierung!B17,"")</f>
        <v/>
      </c>
    </row>
    <row r="59" spans="1:4" s="27" customFormat="1" ht="15" hidden="1" customHeight="1">
      <c r="B59" s="27">
        <v>10</v>
      </c>
      <c r="C59" s="27" t="str">
        <f>IF(Zonierung!B18&lt;&gt;"",Zonierung!B18,"")</f>
        <v/>
      </c>
    </row>
    <row r="60" spans="1:4" s="27" customFormat="1" ht="15" hidden="1" customHeight="1">
      <c r="B60" s="27">
        <v>11</v>
      </c>
      <c r="C60" s="27" t="str">
        <f>IF(Zonierung!B19&lt;&gt;"",Zonierung!B19,"")</f>
        <v/>
      </c>
    </row>
    <row r="61" spans="1:4" s="27" customFormat="1" ht="15" hidden="1" customHeight="1">
      <c r="B61" s="27">
        <v>12</v>
      </c>
      <c r="C61" s="27" t="str">
        <f>IF(Zonierung!B20&lt;&gt;"",Zonierung!B20,"")</f>
        <v/>
      </c>
    </row>
    <row r="62" spans="1:4" s="27" customFormat="1" ht="15" hidden="1" customHeight="1">
      <c r="B62" s="27">
        <v>13</v>
      </c>
      <c r="C62" s="27" t="str">
        <f>IF(Zonierung!B21&lt;&gt;"",Zonierung!B21,"")</f>
        <v/>
      </c>
    </row>
    <row r="63" spans="1:4" s="27" customFormat="1" ht="15" hidden="1" customHeight="1">
      <c r="B63" s="27">
        <v>14</v>
      </c>
      <c r="C63" s="27" t="str">
        <f>IF(Zonierung!B22&lt;&gt;"",Zonierung!B22,"")</f>
        <v/>
      </c>
    </row>
    <row r="64" spans="1:4" s="27" customFormat="1" ht="15" hidden="1" customHeight="1">
      <c r="B64" s="27">
        <v>15</v>
      </c>
      <c r="C64" s="27" t="str">
        <f>IF(Zonierung!B23&lt;&gt;"",Zonierung!B23,"")</f>
        <v/>
      </c>
    </row>
    <row r="65" spans="2:3" s="27" customFormat="1" ht="15" hidden="1" customHeight="1">
      <c r="B65" s="27">
        <v>16</v>
      </c>
      <c r="C65" s="27" t="str">
        <f>IF(Zonierung!B24&lt;&gt;"",Zonierung!B24,"")</f>
        <v/>
      </c>
    </row>
    <row r="66" spans="2:3" s="27" customFormat="1" ht="15" hidden="1" customHeight="1">
      <c r="B66" s="27">
        <v>17</v>
      </c>
      <c r="C66" s="27" t="str">
        <f>IF(Zonierung!B25&lt;&gt;"",Zonierung!B25,"")</f>
        <v/>
      </c>
    </row>
    <row r="67" spans="2:3" s="27" customFormat="1" ht="15" hidden="1" customHeight="1">
      <c r="B67" s="27">
        <v>18</v>
      </c>
      <c r="C67" s="27" t="str">
        <f>IF(Zonierung!B26&lt;&gt;"",Zonierung!B26,"")</f>
        <v/>
      </c>
    </row>
    <row r="68" spans="2:3" s="27" customFormat="1" ht="15" hidden="1" customHeight="1">
      <c r="B68" s="27">
        <v>19</v>
      </c>
      <c r="C68" s="27" t="str">
        <f>IF(Zonierung!B27&lt;&gt;"",Zonierung!B27,"")</f>
        <v/>
      </c>
    </row>
    <row r="69" spans="2:3" s="27" customFormat="1" ht="15" hidden="1" customHeight="1">
      <c r="B69" s="27">
        <v>20</v>
      </c>
      <c r="C69" s="27" t="str">
        <f>IF(Zonierung!B28&lt;&gt;"",Zonierung!B28,"")</f>
        <v/>
      </c>
    </row>
    <row r="70" spans="2:3" s="27" customFormat="1" ht="15" customHeight="1"/>
    <row r="71" spans="2:3" s="27" customFormat="1" ht="15" customHeight="1"/>
    <row r="72" spans="2:3" s="27" customFormat="1" ht="15" customHeight="1"/>
    <row r="73" spans="2:3" s="27" customFormat="1" ht="15" customHeight="1"/>
    <row r="74" spans="2:3" s="27" customFormat="1" ht="15" customHeight="1"/>
    <row r="75" spans="2:3" s="27" customFormat="1" ht="15" customHeight="1"/>
    <row r="76" spans="2:3" s="27" customFormat="1" ht="15" customHeight="1"/>
    <row r="77" spans="2:3" s="27" customFormat="1" ht="15" customHeight="1"/>
    <row r="78" spans="2:3" s="27" customFormat="1" ht="15" customHeight="1"/>
    <row r="79" spans="2:3" s="27" customFormat="1" ht="15" customHeight="1"/>
    <row r="80" spans="2:3" s="27" customFormat="1" ht="15" customHeight="1"/>
  </sheetData>
  <sheetProtection algorithmName="SHA-512" hashValue="sHY6tfKM7a8Mq6jvyUP8KWDzETak8k8c9i8EI87GFbJ32WHqKT9V8XA1P72EDuWssCM8cMCG/xEWMG80mgwfiA==" saltValue="9JaeEpgeDtWehZd6SaBVtg==" spinCount="100000" sheet="1"/>
  <mergeCells count="9">
    <mergeCell ref="A19:A23"/>
    <mergeCell ref="A24:A31"/>
    <mergeCell ref="Z8:AS8"/>
    <mergeCell ref="A32:A39"/>
    <mergeCell ref="E8:L8"/>
    <mergeCell ref="A11:A18"/>
    <mergeCell ref="A10:C10"/>
    <mergeCell ref="M8:Q8"/>
    <mergeCell ref="R8:Y8"/>
  </mergeCells>
  <dataValidations count="1">
    <dataValidation type="list" showInputMessage="1" showErrorMessage="1" error="Bitte nur &quot;x&quot; eintragen (Auswahl aus Liste oder manuell)." sqref="M11:AS18 R19:AS23 Z24:AS39" xr:uid="{00000000-0002-0000-0400-000000000000}">
      <formula1>$D$50:$D$51</formula1>
    </dataValidation>
  </dataValidations>
  <pageMargins left="0.70866141732283472" right="0.70866141732283472" top="0.78740157480314965" bottom="0.78740157480314965"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3"/>
  <sheetViews>
    <sheetView zoomScaleNormal="100" workbookViewId="0">
      <selection activeCell="H15" sqref="H15"/>
    </sheetView>
  </sheetViews>
  <sheetFormatPr baseColWidth="10" defaultRowHeight="15"/>
  <cols>
    <col min="1" max="1" width="6.7109375" style="75" customWidth="1"/>
    <col min="2" max="3" width="11.7109375" style="75" customWidth="1"/>
    <col min="4" max="9" width="12.7109375" style="75" customWidth="1"/>
    <col min="10" max="10" width="9.7109375" style="75" customWidth="1"/>
    <col min="11" max="16384" width="11.42578125" style="75"/>
  </cols>
  <sheetData>
    <row r="1" spans="1:10" s="11" customFormat="1" ht="18">
      <c r="A1" s="11" t="s">
        <v>7</v>
      </c>
    </row>
    <row r="2" spans="1:10" s="38" customFormat="1" ht="14.25"/>
    <row r="3" spans="1:10" s="12" customFormat="1" ht="26.25">
      <c r="A3" s="12" t="s">
        <v>5</v>
      </c>
    </row>
    <row r="4" spans="1:10" s="11" customFormat="1" ht="18">
      <c r="A4" s="11" t="s">
        <v>8</v>
      </c>
      <c r="J4" s="183" t="str">
        <f>Anleitung!J4</f>
        <v>Version 3.0</v>
      </c>
    </row>
    <row r="5" spans="1:10" s="38" customFormat="1" ht="14.25">
      <c r="J5" s="182" t="str">
        <f>Anleitung!J5</f>
        <v>Objekt:</v>
      </c>
    </row>
    <row r="6" spans="1:10" s="14" customFormat="1" ht="18">
      <c r="A6" s="14" t="s">
        <v>270</v>
      </c>
      <c r="J6" s="116" t="str">
        <f>Anleitung!J6</f>
        <v/>
      </c>
    </row>
    <row r="7" spans="1:10" s="15" customFormat="1" thickBot="1">
      <c r="J7" s="117" t="str">
        <f>Anleitung!J7</f>
        <v/>
      </c>
    </row>
    <row r="8" spans="1:10" s="20" customFormat="1">
      <c r="A8" s="20" t="s">
        <v>343</v>
      </c>
      <c r="E8" s="74"/>
      <c r="F8" s="74"/>
      <c r="G8" s="20" t="s">
        <v>342</v>
      </c>
      <c r="H8" s="74"/>
      <c r="I8" s="74"/>
    </row>
    <row r="9" spans="1:10">
      <c r="A9" s="145" t="s">
        <v>364</v>
      </c>
      <c r="B9" s="97"/>
      <c r="G9" s="145" t="s">
        <v>364</v>
      </c>
    </row>
    <row r="10" spans="1:10" ht="26.25">
      <c r="B10" s="242" t="s">
        <v>168</v>
      </c>
      <c r="C10" s="197"/>
      <c r="D10" s="99" t="s">
        <v>280</v>
      </c>
      <c r="E10" s="99" t="s">
        <v>281</v>
      </c>
      <c r="F10" s="98"/>
      <c r="G10" s="99" t="s">
        <v>329</v>
      </c>
      <c r="H10" s="99" t="s">
        <v>280</v>
      </c>
      <c r="I10" s="99" t="s">
        <v>281</v>
      </c>
      <c r="J10" s="98"/>
    </row>
    <row r="11" spans="1:10">
      <c r="B11" s="243"/>
      <c r="C11" s="243"/>
      <c r="D11" s="77" t="s">
        <v>76</v>
      </c>
      <c r="E11" s="77" t="s">
        <v>76</v>
      </c>
      <c r="H11" s="77" t="s">
        <v>76</v>
      </c>
      <c r="I11" s="77" t="s">
        <v>76</v>
      </c>
    </row>
    <row r="12" spans="1:10" s="133" customFormat="1" ht="15" customHeight="1">
      <c r="A12" s="133">
        <v>1</v>
      </c>
      <c r="B12" s="238" t="str">
        <f>IF(Zonierung!B9&lt;&gt;"",Zonierung!B9,"")</f>
        <v/>
      </c>
      <c r="C12" s="238"/>
      <c r="D12" s="132"/>
      <c r="E12" s="132"/>
      <c r="F12" s="133">
        <v>1</v>
      </c>
      <c r="G12" s="133" t="s">
        <v>330</v>
      </c>
      <c r="H12" s="132"/>
      <c r="I12" s="132"/>
    </row>
    <row r="13" spans="1:10" s="133" customFormat="1" ht="15" customHeight="1">
      <c r="A13" s="133">
        <v>2</v>
      </c>
      <c r="B13" s="238" t="str">
        <f>IF(Zonierung!B10&lt;&gt;"",Zonierung!B10,"")</f>
        <v/>
      </c>
      <c r="C13" s="238"/>
      <c r="D13" s="132"/>
      <c r="E13" s="132"/>
      <c r="F13" s="133">
        <v>2</v>
      </c>
      <c r="G13" s="133" t="s">
        <v>331</v>
      </c>
      <c r="H13" s="132"/>
      <c r="I13" s="132"/>
    </row>
    <row r="14" spans="1:10" s="133" customFormat="1" ht="15" customHeight="1">
      <c r="A14" s="133">
        <v>3</v>
      </c>
      <c r="B14" s="238" t="str">
        <f>IF(Zonierung!B11&lt;&gt;"",Zonierung!B11,"")</f>
        <v/>
      </c>
      <c r="C14" s="238"/>
      <c r="D14" s="132"/>
      <c r="E14" s="132"/>
      <c r="F14" s="133">
        <v>3</v>
      </c>
      <c r="G14" s="133" t="s">
        <v>332</v>
      </c>
      <c r="H14" s="132"/>
      <c r="I14" s="132"/>
    </row>
    <row r="15" spans="1:10" s="133" customFormat="1" ht="15" customHeight="1">
      <c r="A15" s="133">
        <v>4</v>
      </c>
      <c r="B15" s="238" t="str">
        <f>IF(Zonierung!B12&lt;&gt;"",Zonierung!B12,"")</f>
        <v/>
      </c>
      <c r="C15" s="238"/>
      <c r="D15" s="132"/>
      <c r="E15" s="132"/>
      <c r="F15" s="133">
        <v>4</v>
      </c>
      <c r="G15" s="133" t="s">
        <v>333</v>
      </c>
      <c r="H15" s="132"/>
      <c r="I15" s="132"/>
    </row>
    <row r="16" spans="1:10" s="133" customFormat="1" ht="15" customHeight="1">
      <c r="A16" s="133">
        <v>5</v>
      </c>
      <c r="B16" s="238" t="str">
        <f>IF(Zonierung!B13&lt;&gt;"",Zonierung!B13,"")</f>
        <v/>
      </c>
      <c r="C16" s="238"/>
      <c r="D16" s="132"/>
      <c r="E16" s="132"/>
      <c r="F16" s="133">
        <v>5</v>
      </c>
      <c r="G16" s="133" t="s">
        <v>334</v>
      </c>
      <c r="H16" s="132"/>
      <c r="I16" s="132"/>
    </row>
    <row r="17" spans="1:9" s="133" customFormat="1" ht="15" customHeight="1">
      <c r="A17" s="133">
        <v>6</v>
      </c>
      <c r="B17" s="238" t="str">
        <f>IF(Zonierung!B14&lt;&gt;"",Zonierung!B14,"")</f>
        <v/>
      </c>
      <c r="C17" s="238"/>
      <c r="D17" s="132"/>
      <c r="E17" s="132"/>
      <c r="F17" s="133">
        <v>6</v>
      </c>
      <c r="G17" s="133" t="s">
        <v>335</v>
      </c>
      <c r="H17" s="132"/>
      <c r="I17" s="132"/>
    </row>
    <row r="18" spans="1:9" s="133" customFormat="1" ht="15" customHeight="1">
      <c r="A18" s="133">
        <v>7</v>
      </c>
      <c r="B18" s="238" t="str">
        <f>IF(Zonierung!B15&lt;&gt;"",Zonierung!B15,"")</f>
        <v/>
      </c>
      <c r="C18" s="238"/>
      <c r="D18" s="132"/>
      <c r="E18" s="132"/>
      <c r="F18" s="133">
        <v>7</v>
      </c>
      <c r="G18" s="133" t="s">
        <v>336</v>
      </c>
      <c r="H18" s="132"/>
      <c r="I18" s="132"/>
    </row>
    <row r="19" spans="1:9" s="133" customFormat="1" ht="15" customHeight="1">
      <c r="A19" s="133">
        <v>8</v>
      </c>
      <c r="B19" s="238" t="str">
        <f>IF(Zonierung!B16&lt;&gt;"",Zonierung!B16,"")</f>
        <v/>
      </c>
      <c r="C19" s="238"/>
      <c r="D19" s="132"/>
      <c r="E19" s="132"/>
      <c r="F19" s="133">
        <v>8</v>
      </c>
      <c r="G19" s="133" t="s">
        <v>337</v>
      </c>
      <c r="H19" s="132"/>
      <c r="I19" s="132"/>
    </row>
    <row r="20" spans="1:9" s="133" customFormat="1" ht="15" customHeight="1">
      <c r="A20" s="133">
        <v>9</v>
      </c>
      <c r="B20" s="238" t="str">
        <f>IF(Zonierung!B17&lt;&gt;"",Zonierung!B17,"")</f>
        <v/>
      </c>
      <c r="C20" s="238"/>
      <c r="D20" s="132"/>
      <c r="E20" s="132"/>
      <c r="F20" s="133">
        <v>9</v>
      </c>
      <c r="G20" s="133" t="s">
        <v>338</v>
      </c>
      <c r="H20" s="132"/>
      <c r="I20" s="132"/>
    </row>
    <row r="21" spans="1:9" s="133" customFormat="1" ht="15" customHeight="1">
      <c r="A21" s="133">
        <v>10</v>
      </c>
      <c r="B21" s="238" t="str">
        <f>IF(Zonierung!B18&lt;&gt;"",Zonierung!B18,"")</f>
        <v/>
      </c>
      <c r="C21" s="238"/>
      <c r="D21" s="132"/>
      <c r="E21" s="132"/>
      <c r="F21" s="133">
        <v>10</v>
      </c>
      <c r="G21" s="133" t="s">
        <v>339</v>
      </c>
      <c r="H21" s="132"/>
      <c r="I21" s="132"/>
    </row>
    <row r="22" spans="1:9" s="133" customFormat="1" ht="15" customHeight="1">
      <c r="A22" s="133">
        <v>11</v>
      </c>
      <c r="B22" s="238" t="str">
        <f>IF(Zonierung!B19&lt;&gt;"",Zonierung!B19,"")</f>
        <v/>
      </c>
      <c r="C22" s="238"/>
      <c r="D22" s="132"/>
      <c r="E22" s="132"/>
      <c r="F22" s="133">
        <v>11</v>
      </c>
      <c r="G22" s="133" t="s">
        <v>340</v>
      </c>
      <c r="H22" s="132"/>
      <c r="I22" s="132"/>
    </row>
    <row r="23" spans="1:9" s="133" customFormat="1" ht="15" customHeight="1">
      <c r="A23" s="133">
        <v>12</v>
      </c>
      <c r="B23" s="238" t="str">
        <f>IF(Zonierung!B20&lt;&gt;"",Zonierung!B20,"")</f>
        <v/>
      </c>
      <c r="C23" s="238"/>
      <c r="D23" s="132"/>
      <c r="E23" s="132"/>
      <c r="F23" s="133">
        <v>12</v>
      </c>
      <c r="G23" s="133" t="s">
        <v>341</v>
      </c>
      <c r="H23" s="132"/>
      <c r="I23" s="132"/>
    </row>
    <row r="24" spans="1:9" s="133" customFormat="1" ht="15" customHeight="1">
      <c r="A24" s="133">
        <v>13</v>
      </c>
      <c r="B24" s="238" t="str">
        <f>IF(Zonierung!B21&lt;&gt;"",Zonierung!B21,"")</f>
        <v/>
      </c>
      <c r="C24" s="238"/>
      <c r="D24" s="132"/>
      <c r="E24" s="132"/>
      <c r="G24" s="134" t="s">
        <v>195</v>
      </c>
      <c r="H24" s="137">
        <f>SUM(H12:H23)</f>
        <v>0</v>
      </c>
      <c r="I24" s="137">
        <f>SUM(I12:I23)</f>
        <v>0</v>
      </c>
    </row>
    <row r="25" spans="1:9" s="133" customFormat="1" ht="15" customHeight="1">
      <c r="A25" s="133">
        <v>14</v>
      </c>
      <c r="B25" s="238" t="str">
        <f>IF(Zonierung!B22&lt;&gt;"",Zonierung!B22,"")</f>
        <v/>
      </c>
      <c r="C25" s="238"/>
      <c r="D25" s="132"/>
      <c r="E25" s="132"/>
      <c r="G25" s="74"/>
    </row>
    <row r="26" spans="1:9" s="133" customFormat="1" ht="15" customHeight="1">
      <c r="A26" s="133">
        <v>15</v>
      </c>
      <c r="B26" s="238" t="str">
        <f>IF(Zonierung!B23&lt;&gt;"",Zonierung!B23,"")</f>
        <v/>
      </c>
      <c r="C26" s="238"/>
      <c r="D26" s="132"/>
      <c r="E26" s="132"/>
      <c r="G26" s="120" t="str">
        <f>IF(OR(G27&lt;&gt;"",G28&lt;&gt;"",G29&lt;&gt;"",G30&lt;&gt;""),"Fehlermeldungen:","")</f>
        <v/>
      </c>
    </row>
    <row r="27" spans="1:9" s="133" customFormat="1" ht="15" customHeight="1">
      <c r="A27" s="133">
        <v>16</v>
      </c>
      <c r="B27" s="238" t="str">
        <f>IF(Zonierung!B24&lt;&gt;"",Zonierung!B24,"")</f>
        <v/>
      </c>
      <c r="C27" s="238"/>
      <c r="D27" s="132"/>
      <c r="E27" s="132"/>
      <c r="G27" s="120" t="str">
        <f>IF(D32=H24,"","Nutzenergie Heizung zonen-/monatsweise abweichend !")</f>
        <v/>
      </c>
    </row>
    <row r="28" spans="1:9" s="133" customFormat="1" ht="15" customHeight="1">
      <c r="A28" s="133">
        <v>17</v>
      </c>
      <c r="B28" s="238" t="str">
        <f>IF(Zonierung!B25&lt;&gt;"",Zonierung!B25,"")</f>
        <v/>
      </c>
      <c r="C28" s="238"/>
      <c r="D28" s="132"/>
      <c r="E28" s="132"/>
      <c r="G28" s="120" t="str">
        <f>IF(E32=I24,"","Nutzenergie Kühlung zonen-/monatsweise abweichend !")</f>
        <v/>
      </c>
    </row>
    <row r="29" spans="1:9" s="133" customFormat="1" ht="15" customHeight="1">
      <c r="A29" s="133">
        <v>18</v>
      </c>
      <c r="B29" s="238" t="str">
        <f>IF(Zonierung!B26&lt;&gt;"",Zonierung!B26,"")</f>
        <v/>
      </c>
      <c r="C29" s="238"/>
      <c r="D29" s="132"/>
      <c r="E29" s="132"/>
      <c r="G29" s="120" t="str">
        <f>IF(AND(D32=Endergebnisse!E10,H24=Endergebnisse!E10),"","Nutzenergie Heizung abweichend von Endergebnissen !")</f>
        <v/>
      </c>
    </row>
    <row r="30" spans="1:9" s="133" customFormat="1" ht="15" customHeight="1">
      <c r="A30" s="133">
        <v>19</v>
      </c>
      <c r="B30" s="238" t="str">
        <f>IF(Zonierung!B27&lt;&gt;"",Zonierung!B27,"")</f>
        <v/>
      </c>
      <c r="C30" s="238"/>
      <c r="D30" s="132"/>
      <c r="E30" s="132"/>
      <c r="G30" s="120" t="str">
        <f>IF(AND(D32=Endergebnisse!E14,H24=Endergebnisse!E14),"","Nutzenergie Kühlung abweichend von Endergebnissen !")</f>
        <v/>
      </c>
    </row>
    <row r="31" spans="1:9" s="133" customFormat="1" ht="15" customHeight="1">
      <c r="A31" s="133">
        <v>20</v>
      </c>
      <c r="B31" s="238" t="str">
        <f>IF(Zonierung!B28&lt;&gt;"",Zonierung!B28,"")</f>
        <v/>
      </c>
      <c r="C31" s="238"/>
      <c r="D31" s="132"/>
      <c r="E31" s="132"/>
    </row>
    <row r="32" spans="1:9">
      <c r="B32" s="100"/>
      <c r="C32" s="122" t="s">
        <v>195</v>
      </c>
      <c r="D32" s="80">
        <f>SUM(D12:D31)</f>
        <v>0</v>
      </c>
      <c r="E32" s="80">
        <f>SUM(E12:E31)</f>
        <v>0</v>
      </c>
      <c r="F32" s="80"/>
      <c r="G32" s="80"/>
      <c r="H32" s="80"/>
    </row>
    <row r="79" spans="1:1">
      <c r="A79" s="20" t="s">
        <v>346</v>
      </c>
    </row>
    <row r="80" spans="1:1">
      <c r="A80" s="145" t="s">
        <v>364</v>
      </c>
    </row>
    <row r="81" spans="1:8" ht="26.25">
      <c r="A81" s="98"/>
      <c r="B81" s="238" t="s">
        <v>329</v>
      </c>
      <c r="C81" s="208"/>
      <c r="D81" s="98" t="s">
        <v>170</v>
      </c>
      <c r="E81" s="98" t="s">
        <v>169</v>
      </c>
      <c r="F81" s="98" t="s">
        <v>173</v>
      </c>
      <c r="G81" s="98" t="s">
        <v>172</v>
      </c>
      <c r="H81" s="98" t="s">
        <v>171</v>
      </c>
    </row>
    <row r="82" spans="1:8">
      <c r="D82" s="77" t="s">
        <v>76</v>
      </c>
      <c r="E82" s="77" t="s">
        <v>76</v>
      </c>
      <c r="F82" s="77" t="s">
        <v>76</v>
      </c>
      <c r="G82" s="77" t="s">
        <v>76</v>
      </c>
      <c r="H82" s="77" t="s">
        <v>76</v>
      </c>
    </row>
    <row r="83" spans="1:8">
      <c r="A83" s="133">
        <v>1</v>
      </c>
      <c r="B83" s="239" t="s">
        <v>330</v>
      </c>
      <c r="C83" s="208"/>
      <c r="D83" s="132"/>
      <c r="E83" s="132"/>
      <c r="F83" s="132"/>
      <c r="G83" s="132"/>
      <c r="H83" s="132"/>
    </row>
    <row r="84" spans="1:8">
      <c r="A84" s="133">
        <v>2</v>
      </c>
      <c r="B84" s="239" t="s">
        <v>331</v>
      </c>
      <c r="C84" s="208"/>
      <c r="D84" s="132"/>
      <c r="E84" s="132"/>
      <c r="F84" s="132"/>
      <c r="G84" s="132"/>
      <c r="H84" s="132"/>
    </row>
    <row r="85" spans="1:8">
      <c r="A85" s="133">
        <v>3</v>
      </c>
      <c r="B85" s="239" t="s">
        <v>332</v>
      </c>
      <c r="C85" s="208"/>
      <c r="D85" s="132"/>
      <c r="E85" s="132"/>
      <c r="F85" s="132"/>
      <c r="G85" s="132"/>
      <c r="H85" s="132"/>
    </row>
    <row r="86" spans="1:8">
      <c r="A86" s="133">
        <v>4</v>
      </c>
      <c r="B86" s="239" t="s">
        <v>333</v>
      </c>
      <c r="C86" s="208"/>
      <c r="D86" s="132"/>
      <c r="E86" s="132"/>
      <c r="F86" s="132"/>
      <c r="G86" s="132"/>
      <c r="H86" s="132"/>
    </row>
    <row r="87" spans="1:8">
      <c r="A87" s="133">
        <v>5</v>
      </c>
      <c r="B87" s="239" t="s">
        <v>334</v>
      </c>
      <c r="C87" s="208"/>
      <c r="D87" s="132"/>
      <c r="E87" s="132"/>
      <c r="F87" s="132"/>
      <c r="G87" s="132"/>
      <c r="H87" s="132"/>
    </row>
    <row r="88" spans="1:8">
      <c r="A88" s="133">
        <v>6</v>
      </c>
      <c r="B88" s="239" t="s">
        <v>335</v>
      </c>
      <c r="C88" s="208"/>
      <c r="D88" s="132"/>
      <c r="E88" s="132"/>
      <c r="F88" s="132"/>
      <c r="G88" s="132"/>
      <c r="H88" s="132"/>
    </row>
    <row r="89" spans="1:8">
      <c r="A89" s="133">
        <v>7</v>
      </c>
      <c r="B89" s="239" t="s">
        <v>336</v>
      </c>
      <c r="C89" s="208"/>
      <c r="D89" s="132"/>
      <c r="E89" s="132"/>
      <c r="F89" s="132"/>
      <c r="G89" s="132"/>
      <c r="H89" s="132"/>
    </row>
    <row r="90" spans="1:8">
      <c r="A90" s="133">
        <v>8</v>
      </c>
      <c r="B90" s="239" t="s">
        <v>337</v>
      </c>
      <c r="C90" s="208"/>
      <c r="D90" s="132"/>
      <c r="E90" s="132"/>
      <c r="F90" s="132"/>
      <c r="G90" s="132"/>
      <c r="H90" s="132"/>
    </row>
    <row r="91" spans="1:8">
      <c r="A91" s="133">
        <v>9</v>
      </c>
      <c r="B91" s="239" t="s">
        <v>338</v>
      </c>
      <c r="C91" s="208"/>
      <c r="D91" s="132"/>
      <c r="E91" s="132"/>
      <c r="F91" s="132"/>
      <c r="G91" s="132"/>
      <c r="H91" s="132"/>
    </row>
    <row r="92" spans="1:8">
      <c r="A92" s="133">
        <v>10</v>
      </c>
      <c r="B92" s="239" t="s">
        <v>339</v>
      </c>
      <c r="C92" s="208"/>
      <c r="D92" s="132"/>
      <c r="E92" s="132"/>
      <c r="F92" s="132"/>
      <c r="G92" s="132"/>
      <c r="H92" s="132"/>
    </row>
    <row r="93" spans="1:8">
      <c r="A93" s="133">
        <v>11</v>
      </c>
      <c r="B93" s="239" t="s">
        <v>340</v>
      </c>
      <c r="C93" s="208"/>
      <c r="D93" s="132"/>
      <c r="E93" s="132"/>
      <c r="F93" s="132"/>
      <c r="G93" s="132"/>
      <c r="H93" s="132"/>
    </row>
    <row r="94" spans="1:8">
      <c r="A94" s="133">
        <v>12</v>
      </c>
      <c r="B94" s="239" t="s">
        <v>341</v>
      </c>
      <c r="C94" s="208"/>
      <c r="D94" s="132"/>
      <c r="E94" s="132"/>
      <c r="F94" s="132"/>
      <c r="G94" s="132"/>
      <c r="H94" s="132"/>
    </row>
    <row r="95" spans="1:8">
      <c r="C95" s="134" t="s">
        <v>195</v>
      </c>
      <c r="D95" s="136">
        <f>SUM(D83:D94)</f>
        <v>0</v>
      </c>
      <c r="E95" s="136">
        <f>SUM(E83:E94)</f>
        <v>0</v>
      </c>
      <c r="F95" s="136">
        <f>SUM(F83:F94)</f>
        <v>0</v>
      </c>
      <c r="G95" s="136">
        <f>SUM(G83:G94)</f>
        <v>0</v>
      </c>
      <c r="H95" s="136">
        <f>SUM(H83:H94)</f>
        <v>0</v>
      </c>
    </row>
    <row r="96" spans="1:8" ht="26.25" customHeight="1">
      <c r="C96" s="144" t="str">
        <f>IF(OR(D96&lt;&gt;"",E96&lt;&gt;"",F96&lt;&gt;"",G96&lt;&gt;"",H96&lt;&gt;""),"Fehlermeldungen:","")</f>
        <v/>
      </c>
      <c r="D96" s="143" t="str">
        <f>IF(D95&lt;&gt;0,IF(D95=Endergebnisse!G10,"","abweichend v. Endergebnis !"),"")</f>
        <v/>
      </c>
      <c r="E96" s="143" t="str">
        <f>IF(E95&lt;&gt;0,IF(E95=Endergebnisse!G11,"","abweichend v. Endergebnis !"),"")</f>
        <v/>
      </c>
      <c r="F96" s="143" t="str">
        <f>IF(F95&lt;&gt;0,IF(F95=Endergebnisse!G12,"","abweichend v. Endergebnis !"),"")</f>
        <v/>
      </c>
      <c r="G96" s="143" t="str">
        <f>IF(G95&lt;&gt;0,IF(G95=Endergebnisse!G13,"","abweichend v. Endergebnis !"),"")</f>
        <v/>
      </c>
      <c r="H96" s="143" t="str">
        <f>IF(H95&lt;&gt;0,IF(H95=Endergebnisse!G14,"","abweichend v. Endergebnis !"),"")</f>
        <v/>
      </c>
    </row>
    <row r="118" spans="1:10" s="20" customFormat="1">
      <c r="A118" s="20" t="s">
        <v>345</v>
      </c>
      <c r="E118" s="74"/>
      <c r="F118" s="74"/>
      <c r="G118" s="74"/>
      <c r="H118" s="74"/>
      <c r="I118" s="74"/>
    </row>
    <row r="119" spans="1:10">
      <c r="A119" s="145" t="s">
        <v>364</v>
      </c>
      <c r="B119" s="97"/>
    </row>
    <row r="120" spans="1:10" ht="26.25">
      <c r="B120" s="242" t="s">
        <v>168</v>
      </c>
      <c r="C120" s="242"/>
      <c r="D120" s="98" t="s">
        <v>170</v>
      </c>
      <c r="E120" s="98" t="s">
        <v>169</v>
      </c>
      <c r="F120" s="98" t="s">
        <v>173</v>
      </c>
      <c r="G120" s="98" t="s">
        <v>172</v>
      </c>
      <c r="H120" s="98" t="s">
        <v>171</v>
      </c>
      <c r="J120" s="98"/>
    </row>
    <row r="121" spans="1:10">
      <c r="B121" s="243"/>
      <c r="C121" s="243"/>
      <c r="D121" s="77" t="s">
        <v>76</v>
      </c>
      <c r="E121" s="77" t="s">
        <v>76</v>
      </c>
      <c r="F121" s="77" t="s">
        <v>76</v>
      </c>
      <c r="G121" s="77" t="s">
        <v>76</v>
      </c>
      <c r="H121" s="77" t="s">
        <v>76</v>
      </c>
    </row>
    <row r="122" spans="1:10" s="133" customFormat="1" ht="15" customHeight="1">
      <c r="A122" s="133">
        <v>1</v>
      </c>
      <c r="B122" s="238" t="str">
        <f>IF(Zonierung!B9&lt;&gt;"",Zonierung!B9,"")</f>
        <v/>
      </c>
      <c r="C122" s="238"/>
      <c r="D122" s="132"/>
      <c r="E122" s="132"/>
      <c r="F122" s="132"/>
      <c r="G122" s="132"/>
      <c r="H122" s="132"/>
    </row>
    <row r="123" spans="1:10" s="133" customFormat="1" ht="15" customHeight="1">
      <c r="A123" s="133">
        <v>2</v>
      </c>
      <c r="B123" s="238" t="str">
        <f>IF(Zonierung!B10&lt;&gt;"",Zonierung!B10,"")</f>
        <v/>
      </c>
      <c r="C123" s="238"/>
      <c r="D123" s="132"/>
      <c r="E123" s="132"/>
      <c r="F123" s="132"/>
      <c r="G123" s="132"/>
      <c r="H123" s="132"/>
    </row>
    <row r="124" spans="1:10" s="133" customFormat="1" ht="15" customHeight="1">
      <c r="A124" s="133">
        <v>3</v>
      </c>
      <c r="B124" s="238" t="str">
        <f>IF(Zonierung!B11&lt;&gt;"",Zonierung!B11,"")</f>
        <v/>
      </c>
      <c r="C124" s="238"/>
      <c r="D124" s="132"/>
      <c r="E124" s="132"/>
      <c r="F124" s="132"/>
      <c r="G124" s="132"/>
      <c r="H124" s="132"/>
    </row>
    <row r="125" spans="1:10" s="133" customFormat="1" ht="15" customHeight="1">
      <c r="A125" s="133">
        <v>4</v>
      </c>
      <c r="B125" s="238" t="str">
        <f>IF(Zonierung!B12&lt;&gt;"",Zonierung!B12,"")</f>
        <v/>
      </c>
      <c r="C125" s="238"/>
      <c r="D125" s="132"/>
      <c r="E125" s="132"/>
      <c r="F125" s="132"/>
      <c r="G125" s="132"/>
      <c r="H125" s="132"/>
    </row>
    <row r="126" spans="1:10" s="133" customFormat="1" ht="15" customHeight="1">
      <c r="A126" s="133">
        <v>5</v>
      </c>
      <c r="B126" s="238" t="str">
        <f>IF(Zonierung!B13&lt;&gt;"",Zonierung!B13,"")</f>
        <v/>
      </c>
      <c r="C126" s="238"/>
      <c r="D126" s="132"/>
      <c r="E126" s="132"/>
      <c r="F126" s="132"/>
      <c r="G126" s="132"/>
      <c r="H126" s="132"/>
    </row>
    <row r="127" spans="1:10" s="133" customFormat="1" ht="15" customHeight="1">
      <c r="A127" s="133">
        <v>6</v>
      </c>
      <c r="B127" s="238" t="str">
        <f>IF(Zonierung!B14&lt;&gt;"",Zonierung!B14,"")</f>
        <v/>
      </c>
      <c r="C127" s="238"/>
      <c r="D127" s="132"/>
      <c r="E127" s="132"/>
      <c r="F127" s="132"/>
      <c r="G127" s="132"/>
      <c r="H127" s="132"/>
    </row>
    <row r="128" spans="1:10" s="133" customFormat="1" ht="15" customHeight="1">
      <c r="A128" s="133">
        <v>7</v>
      </c>
      <c r="B128" s="238" t="str">
        <f>IF(Zonierung!B15&lt;&gt;"",Zonierung!B15,"")</f>
        <v/>
      </c>
      <c r="C128" s="238"/>
      <c r="D128" s="132"/>
      <c r="E128" s="132"/>
      <c r="F128" s="132"/>
      <c r="G128" s="132"/>
      <c r="H128" s="132"/>
    </row>
    <row r="129" spans="1:8" s="133" customFormat="1" ht="15" customHeight="1">
      <c r="A129" s="133">
        <v>8</v>
      </c>
      <c r="B129" s="238" t="str">
        <f>IF(Zonierung!B16&lt;&gt;"",Zonierung!B16,"")</f>
        <v/>
      </c>
      <c r="C129" s="238"/>
      <c r="D129" s="132"/>
      <c r="E129" s="132"/>
      <c r="F129" s="132"/>
      <c r="G129" s="132"/>
      <c r="H129" s="132"/>
    </row>
    <row r="130" spans="1:8" s="133" customFormat="1" ht="15" customHeight="1">
      <c r="A130" s="133">
        <v>9</v>
      </c>
      <c r="B130" s="238" t="str">
        <f>IF(Zonierung!B17&lt;&gt;"",Zonierung!B17,"")</f>
        <v/>
      </c>
      <c r="C130" s="238"/>
      <c r="D130" s="132"/>
      <c r="E130" s="132"/>
      <c r="F130" s="132"/>
      <c r="G130" s="132"/>
      <c r="H130" s="132"/>
    </row>
    <row r="131" spans="1:8" s="133" customFormat="1" ht="15" customHeight="1">
      <c r="A131" s="133">
        <v>10</v>
      </c>
      <c r="B131" s="238" t="str">
        <f>IF(Zonierung!B18&lt;&gt;"",Zonierung!B18,"")</f>
        <v/>
      </c>
      <c r="C131" s="238"/>
      <c r="D131" s="132"/>
      <c r="E131" s="132"/>
      <c r="F131" s="132"/>
      <c r="G131" s="132"/>
      <c r="H131" s="132"/>
    </row>
    <row r="132" spans="1:8" s="133" customFormat="1" ht="15" customHeight="1">
      <c r="A132" s="133">
        <v>11</v>
      </c>
      <c r="B132" s="238" t="str">
        <f>IF(Zonierung!B19&lt;&gt;"",Zonierung!B19,"")</f>
        <v/>
      </c>
      <c r="C132" s="238"/>
      <c r="D132" s="132"/>
      <c r="E132" s="132"/>
      <c r="F132" s="132"/>
      <c r="G132" s="132"/>
      <c r="H132" s="132"/>
    </row>
    <row r="133" spans="1:8" s="133" customFormat="1" ht="15" customHeight="1">
      <c r="A133" s="133">
        <v>12</v>
      </c>
      <c r="B133" s="238" t="str">
        <f>IF(Zonierung!B20&lt;&gt;"",Zonierung!B20,"")</f>
        <v/>
      </c>
      <c r="C133" s="238"/>
      <c r="D133" s="132"/>
      <c r="E133" s="132"/>
      <c r="F133" s="132"/>
      <c r="G133" s="132"/>
      <c r="H133" s="132"/>
    </row>
    <row r="134" spans="1:8" s="133" customFormat="1" ht="15" customHeight="1">
      <c r="A134" s="133">
        <v>13</v>
      </c>
      <c r="B134" s="238" t="str">
        <f>IF(Zonierung!B21&lt;&gt;"",Zonierung!B21,"")</f>
        <v/>
      </c>
      <c r="C134" s="238"/>
      <c r="D134" s="132"/>
      <c r="E134" s="132"/>
      <c r="F134" s="132"/>
      <c r="G134" s="132"/>
      <c r="H134" s="132"/>
    </row>
    <row r="135" spans="1:8" s="133" customFormat="1" ht="15" customHeight="1">
      <c r="A135" s="133">
        <v>14</v>
      </c>
      <c r="B135" s="238" t="str">
        <f>IF(Zonierung!B22&lt;&gt;"",Zonierung!B22,"")</f>
        <v/>
      </c>
      <c r="C135" s="238"/>
      <c r="D135" s="132"/>
      <c r="E135" s="132"/>
      <c r="F135" s="132"/>
      <c r="G135" s="132"/>
      <c r="H135" s="132"/>
    </row>
    <row r="136" spans="1:8" s="133" customFormat="1" ht="15" customHeight="1">
      <c r="A136" s="133">
        <v>15</v>
      </c>
      <c r="B136" s="238" t="str">
        <f>IF(Zonierung!B23&lt;&gt;"",Zonierung!B23,"")</f>
        <v/>
      </c>
      <c r="C136" s="238"/>
      <c r="D136" s="132"/>
      <c r="E136" s="132"/>
      <c r="F136" s="132"/>
      <c r="G136" s="132"/>
      <c r="H136" s="132"/>
    </row>
    <row r="137" spans="1:8" s="133" customFormat="1" ht="15" customHeight="1">
      <c r="A137" s="133">
        <v>16</v>
      </c>
      <c r="B137" s="238" t="str">
        <f>IF(Zonierung!B24&lt;&gt;"",Zonierung!B24,"")</f>
        <v/>
      </c>
      <c r="C137" s="238"/>
      <c r="D137" s="132"/>
      <c r="E137" s="132"/>
      <c r="F137" s="132"/>
      <c r="G137" s="132"/>
      <c r="H137" s="132"/>
    </row>
    <row r="138" spans="1:8" s="133" customFormat="1" ht="15" customHeight="1">
      <c r="A138" s="133">
        <v>17</v>
      </c>
      <c r="B138" s="238" t="str">
        <f>IF(Zonierung!B25&lt;&gt;"",Zonierung!B25,"")</f>
        <v/>
      </c>
      <c r="C138" s="238"/>
      <c r="D138" s="132"/>
      <c r="E138" s="132"/>
      <c r="F138" s="132"/>
      <c r="G138" s="132"/>
      <c r="H138" s="132"/>
    </row>
    <row r="139" spans="1:8" s="133" customFormat="1" ht="15" customHeight="1">
      <c r="A139" s="133">
        <v>18</v>
      </c>
      <c r="B139" s="238" t="str">
        <f>IF(Zonierung!B26&lt;&gt;"",Zonierung!B26,"")</f>
        <v/>
      </c>
      <c r="C139" s="238"/>
      <c r="D139" s="132"/>
      <c r="E139" s="132"/>
      <c r="F139" s="132"/>
      <c r="G139" s="132"/>
      <c r="H139" s="132"/>
    </row>
    <row r="140" spans="1:8" s="133" customFormat="1" ht="15" customHeight="1">
      <c r="A140" s="133">
        <v>19</v>
      </c>
      <c r="B140" s="238" t="str">
        <f>IF(Zonierung!B27&lt;&gt;"",Zonierung!B27,"")</f>
        <v/>
      </c>
      <c r="C140" s="238"/>
      <c r="D140" s="132"/>
      <c r="E140" s="132"/>
      <c r="F140" s="132"/>
      <c r="G140" s="132"/>
      <c r="H140" s="132"/>
    </row>
    <row r="141" spans="1:8" s="133" customFormat="1" ht="15" customHeight="1">
      <c r="A141" s="133">
        <v>20</v>
      </c>
      <c r="B141" s="238" t="str">
        <f>IF(Zonierung!B28&lt;&gt;"",Zonierung!B28,"")</f>
        <v/>
      </c>
      <c r="C141" s="238"/>
      <c r="D141" s="132"/>
      <c r="E141" s="132"/>
      <c r="F141" s="132"/>
      <c r="G141" s="132"/>
      <c r="H141" s="132"/>
    </row>
    <row r="142" spans="1:8">
      <c r="B142" s="100"/>
      <c r="C142" s="122" t="s">
        <v>195</v>
      </c>
      <c r="D142" s="80">
        <f>SUM(D122:D141)</f>
        <v>0</v>
      </c>
      <c r="E142" s="80">
        <f>SUM(E122:E141)</f>
        <v>0</v>
      </c>
      <c r="F142" s="80">
        <f>SUM(F122:F141)</f>
        <v>0</v>
      </c>
      <c r="G142" s="80">
        <f>SUM(G122:G141)</f>
        <v>0</v>
      </c>
      <c r="H142" s="80">
        <f>SUM(H122:H141)</f>
        <v>0</v>
      </c>
    </row>
    <row r="143" spans="1:8" ht="26.25" customHeight="1">
      <c r="C143" s="144" t="str">
        <f>IF(OR(D143&lt;&gt;"",E143&lt;&gt;"",F143&lt;&gt;"",G143&lt;&gt;"",H143&lt;&gt;""),"Fehlermeldungen:","")</f>
        <v/>
      </c>
      <c r="D143" s="143" t="str">
        <f>IF(D142&lt;&gt;0,IF(D142=Endergebnisse!G10,"","abweichend v. Endergebnis !"),"")</f>
        <v/>
      </c>
      <c r="E143" s="143" t="str">
        <f>IF(E142&lt;&gt;0,IF(E142=Endergebnisse!G11,"","abweichend v. Endergebnis !"),"")</f>
        <v/>
      </c>
      <c r="F143" s="143" t="str">
        <f>IF(F142&lt;&gt;0,IF(F142=Endergebnisse!G12,"","abweichend v. Endergebnis !"),"")</f>
        <v/>
      </c>
      <c r="G143" s="143" t="str">
        <f>IF(G142&lt;&gt;0,IF(G142=Endergebnisse!G13,"","abweichend v. Endergebnis !"),"")</f>
        <v/>
      </c>
      <c r="H143" s="143" t="str">
        <f>IF(H142&lt;&gt;0,IF(H142=Endergebnisse!G14,"","abweichend v. Endergebnis !"),"")</f>
        <v/>
      </c>
    </row>
    <row r="168" spans="1:10" s="20" customFormat="1">
      <c r="A168" s="20" t="s">
        <v>344</v>
      </c>
      <c r="E168" s="74"/>
      <c r="F168" s="74"/>
      <c r="G168" s="74"/>
      <c r="H168" s="74"/>
      <c r="I168" s="74"/>
    </row>
    <row r="169" spans="1:10">
      <c r="A169" s="145" t="s">
        <v>364</v>
      </c>
      <c r="B169" s="97"/>
    </row>
    <row r="170" spans="1:10" ht="26.25">
      <c r="A170" s="244" t="s">
        <v>250</v>
      </c>
      <c r="B170" s="245"/>
      <c r="C170" s="245"/>
      <c r="D170" s="98" t="s">
        <v>170</v>
      </c>
      <c r="E170" s="98" t="s">
        <v>169</v>
      </c>
      <c r="F170" s="98" t="s">
        <v>173</v>
      </c>
      <c r="G170" s="98" t="s">
        <v>172</v>
      </c>
      <c r="H170" s="98" t="s">
        <v>171</v>
      </c>
      <c r="J170" s="98"/>
    </row>
    <row r="171" spans="1:10">
      <c r="A171" s="241"/>
      <c r="B171" s="241"/>
      <c r="C171" s="241"/>
      <c r="D171" s="77" t="s">
        <v>76</v>
      </c>
      <c r="E171" s="77" t="s">
        <v>76</v>
      </c>
      <c r="F171" s="77" t="s">
        <v>76</v>
      </c>
      <c r="G171" s="77" t="s">
        <v>76</v>
      </c>
      <c r="H171" s="77" t="s">
        <v>76</v>
      </c>
    </row>
    <row r="172" spans="1:10">
      <c r="A172" s="240" t="str">
        <f>Eingangsdaten!B119</f>
        <v>Strom</v>
      </c>
      <c r="B172" s="241"/>
      <c r="C172" s="241"/>
      <c r="D172" s="92"/>
      <c r="E172" s="92"/>
      <c r="F172" s="92"/>
      <c r="G172" s="92"/>
      <c r="H172" s="92"/>
    </row>
    <row r="173" spans="1:10">
      <c r="A173" s="240" t="str">
        <f>Eingangsdaten!B120</f>
        <v>Heizöl EL</v>
      </c>
      <c r="B173" s="241"/>
      <c r="C173" s="241"/>
      <c r="D173" s="92"/>
      <c r="E173" s="92"/>
      <c r="F173" s="92"/>
      <c r="G173" s="92"/>
      <c r="H173" s="92"/>
    </row>
    <row r="174" spans="1:10">
      <c r="A174" s="240" t="str">
        <f>Eingangsdaten!B121</f>
        <v>Erdgas H</v>
      </c>
      <c r="B174" s="241"/>
      <c r="C174" s="241"/>
      <c r="D174" s="92"/>
      <c r="E174" s="92"/>
      <c r="F174" s="92"/>
      <c r="G174" s="92"/>
      <c r="H174" s="92"/>
    </row>
    <row r="175" spans="1:10">
      <c r="A175" s="240" t="str">
        <f>Eingangsdaten!B122</f>
        <v>Flüssiggas</v>
      </c>
      <c r="B175" s="241"/>
      <c r="C175" s="241"/>
      <c r="D175" s="92"/>
      <c r="E175" s="92"/>
      <c r="F175" s="92"/>
      <c r="G175" s="92"/>
      <c r="H175" s="92"/>
    </row>
    <row r="176" spans="1:10">
      <c r="A176" s="240" t="str">
        <f>Eingangsdaten!B123</f>
        <v>Steinkohle</v>
      </c>
      <c r="B176" s="241"/>
      <c r="C176" s="241"/>
      <c r="D176" s="92"/>
      <c r="E176" s="92"/>
      <c r="F176" s="92"/>
      <c r="G176" s="92"/>
      <c r="H176" s="92"/>
    </row>
    <row r="177" spans="1:8">
      <c r="A177" s="240" t="str">
        <f>Eingangsdaten!B124</f>
        <v>Braunkohle</v>
      </c>
      <c r="B177" s="241"/>
      <c r="C177" s="241"/>
      <c r="D177" s="92"/>
      <c r="E177" s="92"/>
      <c r="F177" s="92"/>
      <c r="G177" s="92"/>
      <c r="H177" s="92"/>
    </row>
    <row r="178" spans="1:8">
      <c r="A178" s="240" t="str">
        <f>Eingangsdaten!B125</f>
        <v>Holz</v>
      </c>
      <c r="B178" s="241"/>
      <c r="C178" s="241"/>
      <c r="D178" s="92"/>
      <c r="E178" s="92"/>
      <c r="F178" s="92"/>
      <c r="G178" s="92"/>
      <c r="H178" s="92"/>
    </row>
    <row r="179" spans="1:8">
      <c r="A179" s="240" t="str">
        <f>Eingangsdaten!B126</f>
        <v>Nah-/Fernwärme aus KWK fossil</v>
      </c>
      <c r="B179" s="241"/>
      <c r="C179" s="241"/>
      <c r="D179" s="92"/>
      <c r="E179" s="92"/>
      <c r="F179" s="92"/>
      <c r="G179" s="92"/>
      <c r="H179" s="92"/>
    </row>
    <row r="180" spans="1:8">
      <c r="A180" s="240" t="str">
        <f>Eingangsdaten!B127</f>
        <v>Nah-/Fernwärme aus KWK - EE</v>
      </c>
      <c r="B180" s="241"/>
      <c r="C180" s="241"/>
      <c r="D180" s="92"/>
      <c r="E180" s="92"/>
      <c r="F180" s="92"/>
      <c r="G180" s="92"/>
      <c r="H180" s="92"/>
    </row>
    <row r="181" spans="1:8">
      <c r="A181" s="240" t="str">
        <f>Eingangsdaten!B128</f>
        <v>Nah-/Fernwärme aus Heizw. fossil</v>
      </c>
      <c r="B181" s="241"/>
      <c r="C181" s="241"/>
      <c r="D181" s="92"/>
      <c r="E181" s="92"/>
      <c r="F181" s="92"/>
      <c r="G181" s="92"/>
      <c r="H181" s="92"/>
    </row>
    <row r="182" spans="1:8">
      <c r="A182" s="240" t="str">
        <f>Eingangsdaten!B129</f>
        <v>Nah-/Fernwärme aus Heizw. - EE</v>
      </c>
      <c r="B182" s="241"/>
      <c r="C182" s="241"/>
      <c r="D182" s="92"/>
      <c r="E182" s="92"/>
      <c r="F182" s="92"/>
      <c r="G182" s="92"/>
      <c r="H182" s="92"/>
    </row>
    <row r="183" spans="1:8">
      <c r="A183" s="240" t="str">
        <f>Eingangsdaten!B130</f>
        <v>Fernwärme mit berechn. Fp-Faktor</v>
      </c>
      <c r="B183" s="241"/>
      <c r="C183" s="241"/>
      <c r="D183" s="92"/>
      <c r="E183" s="92"/>
      <c r="F183" s="92"/>
      <c r="G183" s="92"/>
      <c r="H183" s="92"/>
    </row>
    <row r="184" spans="1:8">
      <c r="A184" s="240" t="str">
        <f>Eingangsdaten!B131</f>
        <v>Solarenergie</v>
      </c>
      <c r="B184" s="241"/>
      <c r="C184" s="241"/>
      <c r="D184" s="92"/>
      <c r="E184" s="92"/>
      <c r="F184" s="92"/>
      <c r="G184" s="92"/>
      <c r="H184" s="92"/>
    </row>
    <row r="185" spans="1:8">
      <c r="A185" s="240" t="str">
        <f>Eingangsdaten!B132</f>
        <v>Umgebungswärme</v>
      </c>
      <c r="B185" s="241"/>
      <c r="C185" s="241"/>
      <c r="D185" s="92"/>
      <c r="E185" s="92"/>
      <c r="F185" s="92"/>
      <c r="G185" s="92"/>
      <c r="H185" s="92"/>
    </row>
    <row r="186" spans="1:8">
      <c r="A186" s="240" t="str">
        <f>Eingangsdaten!B133</f>
        <v>flüssige Biomasse</v>
      </c>
      <c r="B186" s="241"/>
      <c r="C186" s="241"/>
      <c r="D186" s="92"/>
      <c r="E186" s="92"/>
      <c r="F186" s="92"/>
      <c r="G186" s="92"/>
      <c r="H186" s="92"/>
    </row>
    <row r="187" spans="1:8">
      <c r="A187" s="240" t="str">
        <f>Eingangsdaten!B134</f>
        <v>fl. Biomasse - gebäudenah erzeugt</v>
      </c>
      <c r="B187" s="241"/>
      <c r="C187" s="241"/>
      <c r="D187" s="92"/>
      <c r="E187" s="92"/>
      <c r="F187" s="92"/>
      <c r="G187" s="92"/>
      <c r="H187" s="92"/>
    </row>
    <row r="188" spans="1:8">
      <c r="A188" s="240" t="str">
        <f>Eingangsdaten!B135</f>
        <v>gasförmige Biomasse</v>
      </c>
      <c r="B188" s="241"/>
      <c r="C188" s="241"/>
      <c r="D188" s="92"/>
      <c r="E188" s="92"/>
      <c r="F188" s="92"/>
      <c r="G188" s="92"/>
      <c r="H188" s="92"/>
    </row>
    <row r="189" spans="1:8">
      <c r="A189" s="240" t="str">
        <f>Eingangsdaten!B136</f>
        <v>gasf. Biomasse - gebäudenah erz.</v>
      </c>
      <c r="B189" s="241"/>
      <c r="C189" s="241"/>
      <c r="D189" s="92"/>
      <c r="E189" s="92"/>
      <c r="F189" s="92"/>
      <c r="G189" s="92"/>
      <c r="H189" s="92"/>
    </row>
    <row r="190" spans="1:8">
      <c r="A190" s="240" t="str">
        <f>Eingangsdaten!B137</f>
        <v>Sonstiger Energietr. 1</v>
      </c>
      <c r="B190" s="241"/>
      <c r="C190" s="241"/>
      <c r="D190" s="92"/>
      <c r="E190" s="92"/>
      <c r="F190" s="92"/>
      <c r="G190" s="92"/>
      <c r="H190" s="92"/>
    </row>
    <row r="191" spans="1:8">
      <c r="A191" s="240" t="str">
        <f>Eingangsdaten!B138</f>
        <v>Sonstiger Energietr. 2</v>
      </c>
      <c r="B191" s="241"/>
      <c r="C191" s="241"/>
      <c r="D191" s="92"/>
      <c r="E191" s="92"/>
      <c r="F191" s="92"/>
      <c r="G191" s="92"/>
      <c r="H191" s="92"/>
    </row>
    <row r="192" spans="1:8">
      <c r="B192" s="100"/>
      <c r="C192" s="122" t="s">
        <v>195</v>
      </c>
      <c r="D192" s="80">
        <f>SUM(D172:D191)</f>
        <v>0</v>
      </c>
      <c r="E192" s="80">
        <f>SUM(E172:E191)</f>
        <v>0</v>
      </c>
      <c r="F192" s="80">
        <f>SUM(F172:F191)</f>
        <v>0</v>
      </c>
      <c r="G192" s="80">
        <f>SUM(G172:G191)</f>
        <v>0</v>
      </c>
      <c r="H192" s="80">
        <f>SUM(H172:H191)</f>
        <v>0</v>
      </c>
    </row>
    <row r="193" spans="3:8" ht="26.25" customHeight="1">
      <c r="C193" s="144" t="str">
        <f>IF(OR(D193&lt;&gt;"",E193&lt;&gt;"",F193&lt;&gt;"",G193&lt;&gt;"",H193&lt;&gt;""),"Fehlermeldungen:","")</f>
        <v/>
      </c>
      <c r="D193" s="143" t="str">
        <f>IF(D192&lt;&gt;0,IF(D192=Endergebnisse!G10,"","abweichend v. Endergebnis !"),"")</f>
        <v/>
      </c>
      <c r="E193" s="143" t="str">
        <f>IF(E192&lt;&gt;0,IF(E192=Endergebnisse!G11,"","abweichend v. Endergebnis !"),"")</f>
        <v/>
      </c>
      <c r="F193" s="143" t="str">
        <f>IF(F192&lt;&gt;0,IF(F192=Endergebnisse!G12,"","abweichend v. Endergebnis !"),"")</f>
        <v/>
      </c>
      <c r="G193" s="143" t="str">
        <f>IF(G192&lt;&gt;0,IF(G192=Endergebnisse!G13,"","abweichend v. Endergebnis !"),"")</f>
        <v/>
      </c>
      <c r="H193" s="143" t="str">
        <f>IF(H192&lt;&gt;0,IF(H192=Endergebnisse!G14,"","abweichend v. Endergebnis !"),"")</f>
        <v/>
      </c>
    </row>
  </sheetData>
  <sheetProtection algorithmName="SHA-512" hashValue="EJwyaji0zUSD8t/9NtA+U9VnmVe4YJRoJTvy8gcsEk6uy184rlWYiQSIybM2klcEW5N9bdd0mCAsZgrTn+dWEA==" saltValue="eIgy9AOaaTB9uDg3tmO7+w==" spinCount="100000" sheet="1"/>
  <mergeCells count="79">
    <mergeCell ref="B81:C81"/>
    <mergeCell ref="B84:C84"/>
    <mergeCell ref="B85:C85"/>
    <mergeCell ref="B86:C86"/>
    <mergeCell ref="B87:C87"/>
    <mergeCell ref="B83:C83"/>
    <mergeCell ref="A190:C190"/>
    <mergeCell ref="A191:C191"/>
    <mergeCell ref="B120:C120"/>
    <mergeCell ref="B121:C121"/>
    <mergeCell ref="A170:C170"/>
    <mergeCell ref="A171:C171"/>
    <mergeCell ref="A183:C183"/>
    <mergeCell ref="A184:C184"/>
    <mergeCell ref="A172:C172"/>
    <mergeCell ref="A173:C173"/>
    <mergeCell ref="A189:C189"/>
    <mergeCell ref="A188:C188"/>
    <mergeCell ref="B137:C137"/>
    <mergeCell ref="B138:C138"/>
    <mergeCell ref="B128:C128"/>
    <mergeCell ref="B135:C135"/>
    <mergeCell ref="B10:C10"/>
    <mergeCell ref="B11:C11"/>
    <mergeCell ref="B12:C12"/>
    <mergeCell ref="B13:C13"/>
    <mergeCell ref="B14:C14"/>
    <mergeCell ref="B15:C15"/>
    <mergeCell ref="B16:C16"/>
    <mergeCell ref="B17:C17"/>
    <mergeCell ref="B18:C18"/>
    <mergeCell ref="B19:C19"/>
    <mergeCell ref="B20:C20"/>
    <mergeCell ref="B21:C21"/>
    <mergeCell ref="B22:C22"/>
    <mergeCell ref="A174:C174"/>
    <mergeCell ref="A187:C187"/>
    <mergeCell ref="A176:C176"/>
    <mergeCell ref="A177:C177"/>
    <mergeCell ref="A178:C178"/>
    <mergeCell ref="A179:C179"/>
    <mergeCell ref="A180:C180"/>
    <mergeCell ref="B28:C28"/>
    <mergeCell ref="B29:C29"/>
    <mergeCell ref="B30:C30"/>
    <mergeCell ref="B31:C31"/>
    <mergeCell ref="A181:C181"/>
    <mergeCell ref="A175:C175"/>
    <mergeCell ref="A185:C185"/>
    <mergeCell ref="A186:C186"/>
    <mergeCell ref="A182:C182"/>
    <mergeCell ref="B141:C141"/>
    <mergeCell ref="B91:C91"/>
    <mergeCell ref="B92:C92"/>
    <mergeCell ref="B93:C93"/>
    <mergeCell ref="B94:C94"/>
    <mergeCell ref="B140:C140"/>
    <mergeCell ref="B133:C133"/>
    <mergeCell ref="B134:C134"/>
    <mergeCell ref="B124:C124"/>
    <mergeCell ref="B125:C125"/>
    <mergeCell ref="B131:C131"/>
    <mergeCell ref="B136:C136"/>
    <mergeCell ref="B23:C23"/>
    <mergeCell ref="B24:C24"/>
    <mergeCell ref="B25:C25"/>
    <mergeCell ref="B26:C26"/>
    <mergeCell ref="B27:C27"/>
    <mergeCell ref="B139:C139"/>
    <mergeCell ref="B129:C129"/>
    <mergeCell ref="B130:C130"/>
    <mergeCell ref="B132:C132"/>
    <mergeCell ref="B88:C88"/>
    <mergeCell ref="B89:C89"/>
    <mergeCell ref="B126:C126"/>
    <mergeCell ref="B127:C127"/>
    <mergeCell ref="B122:C122"/>
    <mergeCell ref="B123:C123"/>
    <mergeCell ref="B90:C90"/>
  </mergeCells>
  <phoneticPr fontId="26" type="noConversion"/>
  <pageMargins left="0.70866141732283472" right="0.70866141732283472" top="0.78740157480314965" bottom="0.78740157480314965" header="0.31496062992125984" footer="0.31496062992125984"/>
  <pageSetup paperSize="9" scale="70" orientation="portrait" r:id="rId1"/>
  <rowBreaks count="3" manualBreakCount="3">
    <brk id="56" max="16383" man="1"/>
    <brk id="117" max="16383" man="1"/>
    <brk id="167"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4"/>
  <sheetViews>
    <sheetView zoomScaleNormal="100" workbookViewId="0">
      <selection activeCell="L12" sqref="L12"/>
    </sheetView>
  </sheetViews>
  <sheetFormatPr baseColWidth="10" defaultRowHeight="15"/>
  <cols>
    <col min="1" max="1" width="6.7109375" style="75" customWidth="1"/>
    <col min="2" max="5" width="11.7109375" style="75" customWidth="1"/>
    <col min="6" max="6" width="12.42578125" style="75" customWidth="1"/>
    <col min="7" max="10" width="11.7109375" style="75" customWidth="1"/>
    <col min="11" max="16384" width="11.42578125" style="75"/>
  </cols>
  <sheetData>
    <row r="1" spans="1:10" s="11" customFormat="1" ht="18">
      <c r="A1" s="11" t="s">
        <v>7</v>
      </c>
    </row>
    <row r="2" spans="1:10" s="38" customFormat="1" ht="14.25"/>
    <row r="3" spans="1:10" s="12" customFormat="1" ht="26.25">
      <c r="A3" s="12" t="s">
        <v>5</v>
      </c>
    </row>
    <row r="4" spans="1:10" s="11" customFormat="1" ht="18">
      <c r="A4" s="11" t="s">
        <v>8</v>
      </c>
      <c r="J4" s="183" t="str">
        <f>Anleitung!J4</f>
        <v>Version 3.0</v>
      </c>
    </row>
    <row r="5" spans="1:10" s="38" customFormat="1" ht="14.25">
      <c r="J5" s="182" t="str">
        <f>Anleitung!J5</f>
        <v>Objekt:</v>
      </c>
    </row>
    <row r="6" spans="1:10" s="14" customFormat="1" ht="18">
      <c r="A6" s="14" t="s">
        <v>271</v>
      </c>
      <c r="J6" s="116" t="str">
        <f>Anleitung!J6</f>
        <v/>
      </c>
    </row>
    <row r="7" spans="1:10" s="101" customFormat="1" ht="15.75" thickBot="1">
      <c r="J7" s="117" t="str">
        <f>Anleitung!J7</f>
        <v/>
      </c>
    </row>
    <row r="8" spans="1:10" s="20" customFormat="1">
      <c r="A8" s="20" t="s">
        <v>58</v>
      </c>
      <c r="E8" s="74"/>
      <c r="F8" s="74"/>
      <c r="G8" s="74"/>
      <c r="H8" s="74"/>
      <c r="I8" s="74"/>
    </row>
    <row r="9" spans="1:10" s="97" customFormat="1" ht="15" customHeight="1">
      <c r="B9" s="97" t="s">
        <v>80</v>
      </c>
      <c r="D9" s="140" t="s">
        <v>363</v>
      </c>
      <c r="E9" s="102" t="s">
        <v>59</v>
      </c>
      <c r="F9" s="102"/>
      <c r="G9" s="102" t="s">
        <v>60</v>
      </c>
      <c r="H9" s="102"/>
      <c r="I9" s="102" t="s">
        <v>61</v>
      </c>
    </row>
    <row r="10" spans="1:10" ht="15" customHeight="1">
      <c r="B10" s="74" t="s">
        <v>62</v>
      </c>
      <c r="D10" s="146" t="str">
        <f>IF(E10&lt;&gt;"",G10/E10,"")</f>
        <v/>
      </c>
      <c r="E10" s="92"/>
      <c r="F10" s="74" t="s">
        <v>76</v>
      </c>
      <c r="G10" s="92"/>
      <c r="H10" s="74" t="s">
        <v>76</v>
      </c>
      <c r="I10" s="92"/>
      <c r="J10" s="74" t="s">
        <v>76</v>
      </c>
    </row>
    <row r="11" spans="1:10" ht="15" customHeight="1">
      <c r="B11" s="74" t="s">
        <v>63</v>
      </c>
      <c r="D11" s="146" t="str">
        <f>IF(E11&lt;&gt;"",G11/E11,"")</f>
        <v/>
      </c>
      <c r="E11" s="92"/>
      <c r="F11" s="74" t="s">
        <v>76</v>
      </c>
      <c r="G11" s="92"/>
      <c r="H11" s="74" t="s">
        <v>76</v>
      </c>
      <c r="I11" s="92"/>
      <c r="J11" s="74" t="s">
        <v>76</v>
      </c>
    </row>
    <row r="12" spans="1:10" ht="15" customHeight="1">
      <c r="B12" s="74" t="s">
        <v>64</v>
      </c>
      <c r="D12" s="146" t="str">
        <f>IF(E12&lt;&gt;"",G12/E12,"")</f>
        <v/>
      </c>
      <c r="E12" s="92"/>
      <c r="F12" s="74" t="s">
        <v>76</v>
      </c>
      <c r="G12" s="92"/>
      <c r="H12" s="74" t="s">
        <v>76</v>
      </c>
      <c r="I12" s="92"/>
      <c r="J12" s="74" t="s">
        <v>76</v>
      </c>
    </row>
    <row r="13" spans="1:10" ht="15" customHeight="1">
      <c r="B13" s="74" t="s">
        <v>65</v>
      </c>
      <c r="D13" s="146" t="str">
        <f>IF(E13&lt;&gt;"",G13/E13,"")</f>
        <v/>
      </c>
      <c r="E13" s="92"/>
      <c r="F13" s="74" t="s">
        <v>76</v>
      </c>
      <c r="G13" s="92"/>
      <c r="H13" s="74" t="s">
        <v>76</v>
      </c>
      <c r="I13" s="92"/>
      <c r="J13" s="74" t="s">
        <v>76</v>
      </c>
    </row>
    <row r="14" spans="1:10" ht="15" customHeight="1">
      <c r="B14" s="74" t="s">
        <v>66</v>
      </c>
      <c r="D14" s="146" t="str">
        <f>IF(E14&lt;&gt;"",G14/E14,"")</f>
        <v/>
      </c>
      <c r="E14" s="92"/>
      <c r="F14" s="74" t="s">
        <v>76</v>
      </c>
      <c r="G14" s="92"/>
      <c r="H14" s="74" t="s">
        <v>76</v>
      </c>
      <c r="I14" s="92"/>
      <c r="J14" s="74" t="s">
        <v>76</v>
      </c>
    </row>
    <row r="15" spans="1:10" ht="15" customHeight="1">
      <c r="B15" s="74" t="s">
        <v>68</v>
      </c>
      <c r="D15" s="146" t="str">
        <f>IF(E15&lt;&gt;0,G15/E15,"")</f>
        <v/>
      </c>
      <c r="E15" s="80">
        <f>SUM(E10:E14)</f>
        <v>0</v>
      </c>
      <c r="F15" s="74" t="s">
        <v>76</v>
      </c>
      <c r="G15" s="80">
        <f>SUM(G10:G14)</f>
        <v>0</v>
      </c>
      <c r="H15" s="74" t="s">
        <v>76</v>
      </c>
      <c r="I15" s="80">
        <f>SUM(I10:I14)</f>
        <v>0</v>
      </c>
      <c r="J15" s="74" t="s">
        <v>76</v>
      </c>
    </row>
    <row r="16" spans="1:10" s="138" customFormat="1" ht="15" customHeight="1">
      <c r="B16" s="139"/>
      <c r="D16" s="140"/>
      <c r="E16" s="142"/>
      <c r="F16" s="140"/>
      <c r="G16" s="142"/>
      <c r="H16" s="139"/>
      <c r="I16" s="141"/>
      <c r="J16" s="139"/>
    </row>
    <row r="17" spans="2:10" ht="15" customHeight="1">
      <c r="B17" s="79" t="s">
        <v>79</v>
      </c>
      <c r="E17" s="76"/>
      <c r="F17" s="79"/>
      <c r="G17" s="92"/>
      <c r="H17" s="74" t="s">
        <v>76</v>
      </c>
      <c r="I17" s="92"/>
      <c r="J17" s="74" t="s">
        <v>76</v>
      </c>
    </row>
    <row r="18" spans="2:10" ht="15" customHeight="1">
      <c r="B18" s="79" t="s">
        <v>434</v>
      </c>
      <c r="E18" s="76"/>
      <c r="F18" s="79"/>
      <c r="G18" s="92"/>
      <c r="H18" s="74" t="s">
        <v>76</v>
      </c>
      <c r="I18" s="92"/>
      <c r="J18" s="74" t="s">
        <v>76</v>
      </c>
    </row>
    <row r="19" spans="2:10" ht="15" customHeight="1">
      <c r="B19" s="74" t="s">
        <v>78</v>
      </c>
      <c r="E19" s="76"/>
      <c r="F19" s="74"/>
      <c r="G19" s="80">
        <f>G15+G17+G18</f>
        <v>0</v>
      </c>
      <c r="H19" s="74" t="s">
        <v>76</v>
      </c>
      <c r="I19" s="80">
        <f>I15+I17+I18</f>
        <v>0</v>
      </c>
      <c r="J19" s="74" t="s">
        <v>76</v>
      </c>
    </row>
    <row r="20" spans="2:10" ht="15" customHeight="1">
      <c r="B20" s="74"/>
      <c r="E20" s="76"/>
      <c r="F20" s="140"/>
      <c r="G20" s="142"/>
      <c r="H20" s="74"/>
      <c r="I20" s="103"/>
      <c r="J20" s="74"/>
    </row>
    <row r="21" spans="2:10" ht="15" customHeight="1">
      <c r="B21" s="74"/>
      <c r="E21" s="76"/>
      <c r="F21" s="74"/>
      <c r="G21" s="103"/>
      <c r="H21" s="104" t="s">
        <v>82</v>
      </c>
      <c r="I21" s="80">
        <f>I19</f>
        <v>0</v>
      </c>
      <c r="J21" s="74" t="s">
        <v>76</v>
      </c>
    </row>
    <row r="22" spans="2:10" ht="15" customHeight="1">
      <c r="B22" s="74"/>
      <c r="E22" s="76"/>
      <c r="F22" s="74"/>
      <c r="G22" s="103"/>
      <c r="H22" s="104" t="s">
        <v>83</v>
      </c>
      <c r="I22" s="92"/>
      <c r="J22" s="74" t="s">
        <v>76</v>
      </c>
    </row>
    <row r="23" spans="2:10" ht="15" customHeight="1">
      <c r="B23" s="105" t="str">
        <f>IF(I23&lt;&gt;0,IF(I23&gt;=30%,"Anforderung zu Qp für Freiburger Effizienzhaus 70 (Büro) erfüllt !","Anforderung zu Qp für Freiburger Effizienzhaus 70 (Büro) NICHT erfüllt !"),"")</f>
        <v/>
      </c>
      <c r="E23" s="76"/>
      <c r="F23" s="74"/>
      <c r="G23" s="76"/>
      <c r="H23" s="104" t="s">
        <v>57</v>
      </c>
      <c r="I23" s="106">
        <f>IF(AND(I21&lt;&gt;0,I22&gt;0),1-(I21/I22),0)</f>
        <v>0</v>
      </c>
      <c r="J23" s="74"/>
    </row>
    <row r="24" spans="2:10" ht="15" customHeight="1">
      <c r="B24" s="74"/>
      <c r="E24" s="76"/>
      <c r="F24" s="74"/>
      <c r="G24" s="76"/>
      <c r="H24" s="74"/>
      <c r="I24" s="76"/>
      <c r="J24" s="74"/>
    </row>
    <row r="25" spans="2:10" s="107" customFormat="1" ht="15" customHeight="1">
      <c r="B25" s="102" t="s">
        <v>93</v>
      </c>
      <c r="E25" s="108"/>
      <c r="F25" s="102"/>
      <c r="G25" s="108"/>
      <c r="H25" s="102"/>
      <c r="I25" s="108"/>
      <c r="J25" s="102"/>
    </row>
    <row r="26" spans="2:10" s="109" customFormat="1" ht="15" customHeight="1">
      <c r="B26" s="74" t="s">
        <v>94</v>
      </c>
      <c r="E26" s="76"/>
      <c r="F26" s="74"/>
      <c r="G26" s="76"/>
      <c r="H26" s="74"/>
      <c r="I26" s="76"/>
      <c r="J26" s="74"/>
    </row>
    <row r="27" spans="2:10" s="77" customFormat="1" ht="15" customHeight="1">
      <c r="B27" s="74"/>
      <c r="C27" s="76" t="s">
        <v>81</v>
      </c>
      <c r="E27" s="76" t="s">
        <v>87</v>
      </c>
      <c r="F27" s="74"/>
      <c r="G27" s="76" t="s">
        <v>86</v>
      </c>
      <c r="H27" s="74"/>
      <c r="I27" s="76" t="s">
        <v>88</v>
      </c>
      <c r="J27" s="74"/>
    </row>
    <row r="28" spans="2:10" s="77" customFormat="1" ht="15" customHeight="1">
      <c r="B28" s="74" t="s">
        <v>305</v>
      </c>
      <c r="C28" s="92"/>
      <c r="D28" s="74" t="s">
        <v>77</v>
      </c>
      <c r="E28" s="92"/>
      <c r="F28" s="74" t="s">
        <v>77</v>
      </c>
      <c r="G28" s="92"/>
      <c r="H28" s="74" t="s">
        <v>77</v>
      </c>
      <c r="I28" s="92"/>
      <c r="J28" s="74" t="s">
        <v>77</v>
      </c>
    </row>
    <row r="29" spans="2:10" s="77" customFormat="1" ht="15" customHeight="1">
      <c r="B29" s="74" t="s">
        <v>84</v>
      </c>
      <c r="C29" s="80">
        <v>0.35</v>
      </c>
      <c r="D29" s="74" t="s">
        <v>77</v>
      </c>
      <c r="E29" s="80">
        <v>1.9</v>
      </c>
      <c r="F29" s="74" t="s">
        <v>77</v>
      </c>
      <c r="G29" s="80">
        <v>1.9</v>
      </c>
      <c r="H29" s="74" t="s">
        <v>77</v>
      </c>
      <c r="I29" s="80">
        <v>3.1</v>
      </c>
      <c r="J29" s="74" t="s">
        <v>77</v>
      </c>
    </row>
    <row r="30" spans="2:10" s="76" customFormat="1" ht="15" customHeight="1">
      <c r="B30" s="79" t="s">
        <v>85</v>
      </c>
      <c r="C30" s="106">
        <f>IF(AND(C28&gt;0,C29&gt;0),1-(C28/C29),0)</f>
        <v>0</v>
      </c>
      <c r="D30" s="123" t="str">
        <f>IF(C28&lt;&gt;"",IF(C30&gt;=30%,"erfüllt","nicht erfüllt"),"")</f>
        <v/>
      </c>
      <c r="E30" s="135" t="s">
        <v>348</v>
      </c>
      <c r="F30" s="123" t="str">
        <f>IF(E28&lt;&gt;"",IF(E28&lt;=1.1,"erfüllt","nicht erfüllt"),"")</f>
        <v/>
      </c>
      <c r="G30" s="135" t="s">
        <v>348</v>
      </c>
      <c r="H30" s="123" t="str">
        <f>IF(G28&lt;&gt;"",IF(G28&lt;=1.1,"erfüllt","nicht erfüllt"),"")</f>
        <v/>
      </c>
      <c r="I30" s="106">
        <f>IF(AND(I28&gt;0,I29&gt;0),1-(I28/I29),0)</f>
        <v>0</v>
      </c>
      <c r="J30" s="123" t="str">
        <f>IF(I28&lt;&gt;"",IF(I30&gt;=30%,"erfüllt","nicht erfüllt"),"")</f>
        <v/>
      </c>
    </row>
    <row r="31" spans="2:10" s="126" customFormat="1" ht="15" customHeight="1">
      <c r="B31" s="125" t="s">
        <v>307</v>
      </c>
      <c r="C31" s="128" t="str">
        <f>IF(Eingangsdaten!F53&lt;&gt;0,(Eingangsdaten!G49+Eingangsdaten!I49)*0.5*Eingangsdaten!F49/Eingangsdaten!F53+(Eingangsdaten!G50+Eingangsdaten!I50)*0.5*Eingangsdaten!F50/Eingangsdaten!F53+(Eingangsdaten!G51+Eingangsdaten!I51)*0.5*Eingangsdaten!F51/Eingangsdaten!F53+(Eingangsdaten!G52+Eingangsdaten!I52)*0.5*Eingangsdaten!F52/Eingangsdaten!F53,"")</f>
        <v/>
      </c>
      <c r="D31" s="123" t="str">
        <f>IF(Eingangsdaten!F53&lt;&gt;0,IF(C28="","Eintrag fehlt !",""),"")</f>
        <v/>
      </c>
      <c r="E31" s="128" t="str">
        <f>IF(OR(Eingangsdaten!D58&lt;&gt;"",Eingangsdaten!D59&lt;&gt;""),(Eingangsdaten!G58+Eingangsdaten!I58)*0.5*Eingangsdaten!D58/(Eingangsdaten!D58+Eingangsdaten!D59)+(Eingangsdaten!G59+Eingangsdaten!I59)*0.5*Eingangsdaten!D59/(Eingangsdaten!D58+Eingangsdaten!D59),"")</f>
        <v/>
      </c>
      <c r="F31" s="123" t="str">
        <f>IF(OR(Eingangsdaten!D58&lt;&gt;"",Eingangsdaten!D59&lt;&gt;""),IF(E28="","Eintrag fehlt !",""),"")</f>
        <v/>
      </c>
      <c r="G31" s="128" t="str">
        <f>IF(Eingangsdaten!D60&lt;&gt;"",(Eingangsdaten!G60+Eingangsdaten!I60)*0.5,"")</f>
        <v/>
      </c>
      <c r="H31" s="123" t="str">
        <f>IF(Eingangsdaten!D60&lt;&gt;"",IF(G28="","Eintrag fehlt !",""),"")</f>
        <v/>
      </c>
      <c r="I31" s="128" t="str">
        <f>IF(OR(Eingangsdaten!D55&lt;&gt;"",Eingangsdaten!D56&lt;&gt;"",Eingangsdaten!D57&lt;&gt;""),(Eingangsdaten!G55+Eingangsdaten!I55)*0.5*Eingangsdaten!D55/(Eingangsdaten!D55+Eingangsdaten!D56+Eingangsdaten!D57)+(Eingangsdaten!G56+Eingangsdaten!I56)*0.5*Eingangsdaten!D56/(Eingangsdaten!D55+Eingangsdaten!D56+Eingangsdaten!D57)+(Eingangsdaten!G57+Eingangsdaten!I57)*0.5*Eingangsdaten!D57/(Eingangsdaten!D55+Eingangsdaten!D56+Eingangsdaten!D57),"")</f>
        <v/>
      </c>
      <c r="J31" s="123" t="str">
        <f>IF(OR(Eingangsdaten!D55&lt;&gt;"",Eingangsdaten!D56&lt;&gt;"",Eingangsdaten!D57&lt;&gt;""),IF(I28="","Eintrag fehlt !",""),"")</f>
        <v/>
      </c>
    </row>
    <row r="32" spans="2:10" s="110" customFormat="1" ht="15" customHeight="1">
      <c r="B32" s="79"/>
      <c r="C32" s="106"/>
      <c r="D32" s="79"/>
      <c r="E32" s="106"/>
      <c r="F32" s="79"/>
      <c r="G32" s="106"/>
      <c r="H32" s="79"/>
      <c r="I32" s="106"/>
      <c r="J32" s="79"/>
    </row>
    <row r="33" spans="1:10" s="109" customFormat="1" ht="15" customHeight="1">
      <c r="B33" s="74" t="s">
        <v>95</v>
      </c>
      <c r="E33" s="76"/>
      <c r="F33" s="74"/>
      <c r="G33" s="76"/>
      <c r="H33" s="74"/>
      <c r="I33" s="76"/>
      <c r="J33" s="74"/>
    </row>
    <row r="34" spans="1:10" s="77" customFormat="1" ht="15" customHeight="1">
      <c r="B34" s="74"/>
      <c r="C34" s="76" t="s">
        <v>81</v>
      </c>
      <c r="E34" s="76" t="s">
        <v>87</v>
      </c>
      <c r="F34" s="74"/>
      <c r="G34" s="76" t="s">
        <v>86</v>
      </c>
      <c r="H34" s="74"/>
      <c r="I34" s="76" t="s">
        <v>88</v>
      </c>
      <c r="J34" s="74"/>
    </row>
    <row r="35" spans="1:10" s="77" customFormat="1" ht="15" customHeight="1">
      <c r="B35" s="74" t="s">
        <v>305</v>
      </c>
      <c r="C35" s="92"/>
      <c r="D35" s="74" t="s">
        <v>77</v>
      </c>
      <c r="E35" s="92"/>
      <c r="F35" s="74" t="s">
        <v>77</v>
      </c>
      <c r="G35" s="92"/>
      <c r="H35" s="74" t="s">
        <v>77</v>
      </c>
      <c r="I35" s="92"/>
      <c r="J35" s="74" t="s">
        <v>77</v>
      </c>
    </row>
    <row r="36" spans="1:10" s="77" customFormat="1" ht="15" customHeight="1">
      <c r="B36" s="74" t="s">
        <v>84</v>
      </c>
      <c r="C36" s="80">
        <v>0.5</v>
      </c>
      <c r="D36" s="74" t="s">
        <v>77</v>
      </c>
      <c r="E36" s="80">
        <v>2.8</v>
      </c>
      <c r="F36" s="74" t="s">
        <v>77</v>
      </c>
      <c r="G36" s="80">
        <v>3</v>
      </c>
      <c r="H36" s="74" t="s">
        <v>77</v>
      </c>
      <c r="I36" s="80">
        <v>3.1</v>
      </c>
      <c r="J36" s="74" t="s">
        <v>77</v>
      </c>
    </row>
    <row r="37" spans="1:10" s="76" customFormat="1" ht="15" customHeight="1">
      <c r="B37" s="79" t="s">
        <v>85</v>
      </c>
      <c r="C37" s="106">
        <f>IF(AND(C35&gt;0,C36&gt;0),1-(C35/C36),0)</f>
        <v>0</v>
      </c>
      <c r="D37" s="123" t="str">
        <f>IF(C35&lt;&gt;"",IF(C37&gt;=30%,"erfüllt","nicht erfüllt"),"")</f>
        <v/>
      </c>
      <c r="E37" s="106">
        <f>IF(AND(E35&gt;0,E36&gt;0),1-(E35/E36),0)</f>
        <v>0</v>
      </c>
      <c r="F37" s="123" t="str">
        <f>IF(E35&lt;&gt;"",IF(E37&gt;=30%,"erfüllt","nicht erfüllt"),"")</f>
        <v/>
      </c>
      <c r="G37" s="106">
        <f>IF(AND(G35&gt;0,G36&gt;0),1-(G35/G36),0)</f>
        <v>0</v>
      </c>
      <c r="H37" s="123" t="str">
        <f>IF(G35&lt;&gt;"",IF(G37&gt;=30%,"erfüllt","nicht erfüllt"),"")</f>
        <v/>
      </c>
      <c r="I37" s="106">
        <f>IF(AND(I35&gt;0,I36&gt;0),1-(I35/I36),0)</f>
        <v>0</v>
      </c>
      <c r="J37" s="123" t="str">
        <f>IF(I35&lt;&gt;"",IF(I37&gt;=30%,"erfüllt","nicht erfüllt"),"")</f>
        <v/>
      </c>
    </row>
    <row r="38" spans="1:10" s="87" customFormat="1" ht="15" customHeight="1">
      <c r="C38" s="124"/>
      <c r="E38" s="124"/>
      <c r="G38" s="124"/>
      <c r="I38" s="124"/>
    </row>
    <row r="39" spans="1:10" s="111" customFormat="1" ht="15" customHeight="1">
      <c r="B39" s="112" t="str">
        <f>IF(OR(D30&lt;&gt;"",F30&lt;&gt;"",H30&lt;&gt;"",J30&lt;&gt;"",D37&lt;&gt;"",F37&lt;&gt;"",H37&lt;&gt;"",J37&lt;&gt;""),IF(OR(D30="nicht erfüllt",F30="nicht erfüllt",H30="nicht erfüllt",J30="nicht erfüllt",D37="nicht erfüllt",F37="nicht erfüllt",H37="nicht erfüllt",J37="nicht erfüllt"),"Anforderungen zu Ū für Freiburger Effizienzhaus 70 (Büro) NICHT erfüllt !","Anforderungen zu Ū für Freiburger Effizienzhaus 70 (Büro) bei vollständiger Eintragung erfüllt !"),"")</f>
        <v/>
      </c>
      <c r="C39" s="113"/>
      <c r="D39" s="112"/>
      <c r="E39" s="113"/>
      <c r="F39" s="112"/>
      <c r="G39" s="113"/>
      <c r="H39" s="112"/>
      <c r="I39" s="113"/>
      <c r="J39" s="112"/>
    </row>
    <row r="40" spans="1:10" ht="15" customHeight="1">
      <c r="B40" s="74"/>
      <c r="F40" s="76"/>
      <c r="G40" s="74"/>
      <c r="H40" s="76"/>
      <c r="I40" s="79"/>
    </row>
    <row r="41" spans="1:10" s="20" customFormat="1">
      <c r="A41" s="20" t="s">
        <v>67</v>
      </c>
      <c r="E41" s="74"/>
      <c r="F41" s="74"/>
      <c r="G41" s="74"/>
      <c r="H41" s="74"/>
      <c r="I41" s="74"/>
    </row>
    <row r="42" spans="1:10" s="97" customFormat="1" ht="12.75">
      <c r="B42" s="97" t="s">
        <v>80</v>
      </c>
      <c r="D42" s="140" t="s">
        <v>363</v>
      </c>
      <c r="E42" s="102" t="s">
        <v>59</v>
      </c>
      <c r="F42" s="102"/>
      <c r="G42" s="102" t="s">
        <v>60</v>
      </c>
      <c r="H42" s="102"/>
      <c r="I42" s="102" t="s">
        <v>61</v>
      </c>
    </row>
    <row r="43" spans="1:10">
      <c r="B43" s="74" t="s">
        <v>62</v>
      </c>
      <c r="D43" s="146" t="str">
        <f>IF(E43&lt;&gt;"",G43/E43,"")</f>
        <v/>
      </c>
      <c r="E43" s="92"/>
      <c r="F43" s="74" t="s">
        <v>76</v>
      </c>
      <c r="G43" s="92"/>
      <c r="H43" s="74" t="s">
        <v>76</v>
      </c>
      <c r="I43" s="92"/>
      <c r="J43" s="74" t="s">
        <v>76</v>
      </c>
    </row>
    <row r="44" spans="1:10">
      <c r="B44" s="74" t="s">
        <v>63</v>
      </c>
      <c r="D44" s="146" t="str">
        <f>IF(E44&lt;&gt;"",G44/E44,"")</f>
        <v/>
      </c>
      <c r="E44" s="92"/>
      <c r="F44" s="74" t="s">
        <v>76</v>
      </c>
      <c r="G44" s="92"/>
      <c r="H44" s="74" t="s">
        <v>76</v>
      </c>
      <c r="I44" s="92"/>
      <c r="J44" s="74" t="s">
        <v>76</v>
      </c>
    </row>
    <row r="45" spans="1:10">
      <c r="B45" s="74" t="s">
        <v>65</v>
      </c>
      <c r="D45" s="146" t="str">
        <f>IF(E45&lt;&gt;"",G45/E45,"")</f>
        <v/>
      </c>
      <c r="E45" s="92"/>
      <c r="F45" s="74" t="s">
        <v>76</v>
      </c>
      <c r="G45" s="92"/>
      <c r="H45" s="74" t="s">
        <v>76</v>
      </c>
      <c r="I45" s="92"/>
      <c r="J45" s="74" t="s">
        <v>76</v>
      </c>
    </row>
    <row r="46" spans="1:10">
      <c r="B46" s="74" t="s">
        <v>66</v>
      </c>
      <c r="D46" s="140"/>
      <c r="E46" s="142"/>
      <c r="F46" s="74"/>
      <c r="G46" s="92"/>
      <c r="H46" s="74" t="s">
        <v>76</v>
      </c>
      <c r="I46" s="92"/>
      <c r="J46" s="74" t="s">
        <v>76</v>
      </c>
    </row>
    <row r="47" spans="1:10">
      <c r="B47" s="74" t="s">
        <v>68</v>
      </c>
      <c r="D47" s="146" t="str">
        <f>IF(E47&lt;&gt;0,G47/E47,"")</f>
        <v/>
      </c>
      <c r="E47" s="80">
        <f>SUM(E43:E45)</f>
        <v>0</v>
      </c>
      <c r="F47" s="74" t="s">
        <v>76</v>
      </c>
      <c r="G47" s="80">
        <f>SUM(G43:G46)</f>
        <v>0</v>
      </c>
      <c r="H47" s="74" t="s">
        <v>76</v>
      </c>
      <c r="I47" s="80">
        <f>SUM(I43:I46)</f>
        <v>0</v>
      </c>
      <c r="J47" s="74" t="s">
        <v>76</v>
      </c>
    </row>
    <row r="48" spans="1:10">
      <c r="B48" s="139"/>
      <c r="C48" s="138"/>
      <c r="D48" s="140"/>
      <c r="E48" s="142"/>
      <c r="F48" s="140"/>
      <c r="G48" s="142"/>
    </row>
    <row r="49" spans="1:10" ht="15" customHeight="1">
      <c r="B49" s="79" t="s">
        <v>79</v>
      </c>
      <c r="E49" s="76"/>
      <c r="F49" s="79"/>
      <c r="G49" s="92"/>
      <c r="H49" s="74" t="s">
        <v>76</v>
      </c>
      <c r="I49" s="92"/>
      <c r="J49" s="74" t="s">
        <v>76</v>
      </c>
    </row>
    <row r="50" spans="1:10" ht="15" customHeight="1">
      <c r="B50" s="79" t="s">
        <v>434</v>
      </c>
      <c r="E50" s="76"/>
      <c r="F50" s="79"/>
      <c r="G50" s="92"/>
      <c r="H50" s="74" t="s">
        <v>76</v>
      </c>
      <c r="I50" s="92"/>
      <c r="J50" s="74" t="s">
        <v>76</v>
      </c>
    </row>
    <row r="51" spans="1:10" ht="15" customHeight="1">
      <c r="B51" s="74" t="s">
        <v>78</v>
      </c>
      <c r="E51" s="76"/>
      <c r="F51" s="74"/>
      <c r="G51" s="80">
        <f>G47+G49+G50</f>
        <v>0</v>
      </c>
      <c r="H51" s="74" t="s">
        <v>76</v>
      </c>
      <c r="I51" s="80">
        <f>I47+I49+I50</f>
        <v>0</v>
      </c>
      <c r="J51" s="74" t="s">
        <v>76</v>
      </c>
    </row>
    <row r="52" spans="1:10" ht="15" customHeight="1">
      <c r="B52" s="74"/>
      <c r="E52" s="76"/>
      <c r="F52" s="140"/>
      <c r="G52" s="142"/>
      <c r="H52" s="74"/>
      <c r="I52" s="103"/>
      <c r="J52" s="74"/>
    </row>
    <row r="53" spans="1:10" ht="15" customHeight="1">
      <c r="B53" s="74"/>
      <c r="E53" s="76"/>
      <c r="F53" s="74"/>
      <c r="G53" s="103"/>
      <c r="H53" s="104" t="s">
        <v>82</v>
      </c>
      <c r="I53" s="80">
        <f>I51</f>
        <v>0</v>
      </c>
      <c r="J53" s="74" t="s">
        <v>76</v>
      </c>
    </row>
    <row r="54" spans="1:10" ht="15" customHeight="1">
      <c r="B54" s="74"/>
      <c r="E54" s="76"/>
      <c r="F54" s="74"/>
      <c r="G54" s="103"/>
      <c r="H54" s="104" t="s">
        <v>83</v>
      </c>
      <c r="I54" s="92"/>
      <c r="J54" s="74" t="s">
        <v>76</v>
      </c>
    </row>
    <row r="55" spans="1:10" ht="15" customHeight="1">
      <c r="B55" s="105" t="str">
        <f>IF(I55&lt;&gt;0,IF(I55&gt;=45%,"Anforderung zu Qp für Freiburger Effizienzhaus 55 erfüllt !","Anforderung zu Qp für Freiburger Effizienzhaus 55 NICHT erfüllt !"),"")</f>
        <v/>
      </c>
      <c r="E55" s="76"/>
      <c r="F55" s="74"/>
      <c r="G55" s="76"/>
      <c r="H55" s="104" t="s">
        <v>57</v>
      </c>
      <c r="I55" s="106">
        <f>IF(AND(I53&lt;&gt;0,I54&gt;0),1-(I53/I54),0)</f>
        <v>0</v>
      </c>
      <c r="J55" s="74"/>
    </row>
    <row r="57" spans="1:10" s="97" customFormat="1" ht="15" customHeight="1">
      <c r="B57" s="163" t="s">
        <v>90</v>
      </c>
      <c r="D57" s="108"/>
      <c r="E57" s="114"/>
      <c r="F57" s="114"/>
      <c r="G57" s="114"/>
      <c r="H57" s="114"/>
      <c r="I57" s="114"/>
      <c r="J57" s="108"/>
    </row>
    <row r="58" spans="1:10" s="77" customFormat="1" ht="15" customHeight="1">
      <c r="B58" s="74"/>
      <c r="D58" s="76"/>
      <c r="E58" s="74"/>
      <c r="F58" s="79"/>
      <c r="G58" s="103"/>
      <c r="H58" s="104" t="s">
        <v>302</v>
      </c>
      <c r="I58" s="92"/>
      <c r="J58" s="74" t="s">
        <v>77</v>
      </c>
    </row>
    <row r="59" spans="1:10" s="77" customFormat="1" ht="15" customHeight="1">
      <c r="B59" s="74"/>
      <c r="D59" s="76"/>
      <c r="E59" s="74"/>
      <c r="F59" s="79"/>
      <c r="G59" s="103"/>
      <c r="H59" s="104" t="s">
        <v>303</v>
      </c>
      <c r="I59" s="92"/>
      <c r="J59" s="74" t="s">
        <v>77</v>
      </c>
    </row>
    <row r="60" spans="1:10" s="77" customFormat="1" ht="15" customHeight="1">
      <c r="B60" s="74"/>
      <c r="D60" s="76"/>
      <c r="E60" s="74"/>
      <c r="F60" s="79"/>
      <c r="G60" s="103"/>
      <c r="H60" s="104" t="s">
        <v>304</v>
      </c>
      <c r="I60" s="92"/>
      <c r="J60" s="74" t="s">
        <v>77</v>
      </c>
    </row>
    <row r="61" spans="1:10" s="77" customFormat="1" ht="15" customHeight="1">
      <c r="B61" s="105" t="str">
        <f>IF(I61&lt;&gt;0,IF(I61&gt;=30%,"Anforderung zu HT' für Freiburger Effizienzhaus 55 erfüllt !","Anforderung zu HT' für Freiburger Effizienzhaus 55 NICHT erfüllt !"),"")</f>
        <v/>
      </c>
      <c r="D61" s="76"/>
      <c r="E61" s="103"/>
      <c r="F61" s="79"/>
      <c r="G61" s="103"/>
      <c r="H61" s="104" t="s">
        <v>57</v>
      </c>
      <c r="I61" s="106">
        <f>IF(AND(I58&gt;0,I60&gt;0),1-(I58/I60),0)</f>
        <v>0</v>
      </c>
      <c r="J61" s="79"/>
    </row>
    <row r="63" spans="1:10" s="20" customFormat="1">
      <c r="A63" s="20" t="s">
        <v>167</v>
      </c>
      <c r="E63" s="74"/>
      <c r="F63" s="74"/>
      <c r="G63" s="74"/>
      <c r="H63" s="74"/>
      <c r="I63" s="74"/>
    </row>
    <row r="64" spans="1:10" s="107" customFormat="1">
      <c r="B64" s="115" t="str">
        <f>IF(AND(B23="Anforderung zu Qp für Freiburger Effizienzhaus 70 (Büro) erfüllt !",B39="Anforderungen zu Ū für Freiburger Effizienzhaus 70 (Büro) bei vollständiger Eintragung erfüllt !",OR(AND(B55="Anforderung zu Qp für Freiburger Effizienzhaus 55 erfüllt !",B61="Anforderung zu HT' für Freiburger Effizienzhaus 55 erfüllt !"),AND(B55="",B61=""))),"Anforderungen der Freiburger Effizienzhausstandards erfüllt !","Anforderungen der Freiburger Effizienzhausstandards NICHT erfüllt !")</f>
        <v>Anforderungen der Freiburger Effizienzhausstandards NICHT erfüllt !</v>
      </c>
    </row>
  </sheetData>
  <sheetProtection algorithmName="SHA-512" hashValue="yd9O0LXLPM5nwH4A/amz92mF0ozw0uV7EKw+XNXq8TWmx2PQ4JsaJFSbJLeAYGykgRneoLV/jlg1Dr49ulrlGA==" saltValue="AEUf72tIWIWj+HCHlI/Tag==" spinCount="100000" sheet="1"/>
  <phoneticPr fontId="26" type="noConversion"/>
  <dataValidations count="1">
    <dataValidation type="custom" allowBlank="1" showInputMessage="1" showErrorMessage="1" error="Die Stromproduktion muss als negativer Wert eingetragen werden!" sqref="G49:G50 I49:I50 G17:G18 I17:I18" xr:uid="{00000000-0002-0000-0600-000000000000}">
      <formula1>IF(G17&lt;0,TRUE,FALSE)</formula1>
    </dataValidation>
  </dataValidations>
  <pageMargins left="0.70866141732283472" right="0.70866141732283472" top="0.78740157480314965" bottom="0.78740157480314965" header="0.31496062992125984" footer="0.31496062992125984"/>
  <pageSetup paperSize="9"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Checkliste</vt:lpstr>
      <vt:lpstr>Anleitung</vt:lpstr>
      <vt:lpstr>Eingangsdaten</vt:lpstr>
      <vt:lpstr>Zonierung</vt:lpstr>
      <vt:lpstr>Anlagenzuordnung</vt:lpstr>
      <vt:lpstr>Zwischenergebnisse</vt:lpstr>
      <vt:lpstr>Endergebnisse</vt:lpstr>
      <vt:lpstr>Anlagenzuordnung!Druckbereich</vt:lpstr>
      <vt:lpstr>Eingangsdaten!Druckbereich</vt:lpstr>
      <vt:lpstr>Zonierung!Druckbereich</vt:lpstr>
      <vt:lpstr>Anlagenzuordnung!Drucktitel</vt:lpstr>
      <vt:lpstr>Anleitung!Drucktitel</vt:lpstr>
      <vt:lpstr>Checkliste!Drucktitel</vt:lpstr>
      <vt:lpstr>Eingangsdaten!Drucktitel</vt:lpstr>
      <vt:lpstr>Endergebnisse!Drucktitel</vt:lpstr>
      <vt:lpstr>Zonierung!Drucktitel</vt:lpstr>
      <vt:lpstr>Zwischenergebnisse!Drucktitel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Voggesberger, Robert</dc:creator>
  <cp:lastModifiedBy>Strecker, Jana</cp:lastModifiedBy>
  <cp:lastPrinted>2012-09-25T14:02:28Z</cp:lastPrinted>
  <dcterms:created xsi:type="dcterms:W3CDTF">2012-08-13T12:26:25Z</dcterms:created>
  <dcterms:modified xsi:type="dcterms:W3CDTF">2023-01-24T09:50:03Z</dcterms:modified>
</cp:coreProperties>
</file>